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62" i="1"/>
  <c r="D61"/>
  <c r="D60"/>
  <c r="D59"/>
  <c r="D58" s="1"/>
  <c r="E58"/>
  <c r="E57"/>
  <c r="D57" s="1"/>
  <c r="D55" s="1"/>
  <c r="E55"/>
  <c r="E54"/>
  <c r="D54" s="1"/>
  <c r="E52"/>
  <c r="D52" s="1"/>
  <c r="E50"/>
  <c r="E47"/>
  <c r="E45"/>
  <c r="D45"/>
  <c r="E41"/>
  <c r="E39"/>
  <c r="D39" s="1"/>
  <c r="D31" s="1"/>
  <c r="E35"/>
  <c r="D35"/>
  <c r="E30"/>
  <c r="D30"/>
  <c r="E28"/>
  <c r="D28"/>
  <c r="E26"/>
  <c r="D26"/>
  <c r="E24"/>
  <c r="D24"/>
  <c r="A24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23"/>
  <c r="E21"/>
  <c r="D21"/>
  <c r="D9" s="1"/>
  <c r="E15"/>
  <c r="D15"/>
  <c r="A11"/>
  <c r="A12" s="1"/>
  <c r="A13" s="1"/>
  <c r="A14" s="1"/>
  <c r="A16" s="1"/>
  <c r="A17" s="1"/>
  <c r="A18" s="1"/>
  <c r="A19" s="1"/>
  <c r="A20" s="1"/>
  <c r="E9"/>
  <c r="D63" l="1"/>
  <c r="E31"/>
  <c r="E63" s="1"/>
</calcChain>
</file>

<file path=xl/sharedStrings.xml><?xml version="1.0" encoding="utf-8"?>
<sst xmlns="http://schemas.openxmlformats.org/spreadsheetml/2006/main" count="106" uniqueCount="70">
  <si>
    <t>SREDNJA ŠKOLA BOL</t>
  </si>
  <si>
    <t>Klasa 400-02/18-01</t>
  </si>
  <si>
    <t>Urbroj:2104-39-18-14/1</t>
  </si>
  <si>
    <t>Bol, 20.12.2018.</t>
  </si>
  <si>
    <t>U skladu s čl. 28. Zakona o javnoj nabavi (N.N. 120/16) i čl.3. Pravilnika o planu nabave, registru ugovora, prethodnom savjetovanju i analizi tržišta u javnoj nabavi (N.N. 101/2017), a na temelju čl. 125. Zakona o odgoju i obrazovanju u osnovnoj i srednjoj školi (N.N. 87/08, 86/09, 92/10, 105/10, 90/11, 86/12, 94/13, 152/14,7/17 i 68/18) , ravnateljica škole dana 20.prosinca 2018. god.  donosi</t>
  </si>
  <si>
    <t>                                                    PLAN NABAVE ZA  2019. GODINU</t>
  </si>
  <si>
    <t>Red. broj</t>
  </si>
  <si>
    <t>Pozicija plana</t>
  </si>
  <si>
    <t>Predmet nabave</t>
  </si>
  <si>
    <t xml:space="preserve">Planirana vrijednost </t>
  </si>
  <si>
    <t>Procijenjena vrijednost nabave bez PDVa</t>
  </si>
  <si>
    <t>Način nabave</t>
  </si>
  <si>
    <t xml:space="preserve">Rashodi za materijal i energiju </t>
  </si>
  <si>
    <t>Uredski materijal(papir tiskanice,toneri,biležnice,fascikle….)</t>
  </si>
  <si>
    <t>jednostavne nabave</t>
  </si>
  <si>
    <t>Stručna literatura i časopisi(Časopisi,škol.novine…)</t>
  </si>
  <si>
    <t>Materijal i sredstva za čišćenje(deterdženti,spužve, krpe,metle sapun,papirnati ručnici,toaletni papir)</t>
  </si>
  <si>
    <t xml:space="preserve">Materijal za potrebe redovne nastave </t>
  </si>
  <si>
    <t xml:space="preserve">Ostali materijal za potrebe redovnog poslovanja- nastavni materijal </t>
  </si>
  <si>
    <t>Materijal</t>
  </si>
  <si>
    <t xml:space="preserve">Mlijeko i mliječni proizvodi </t>
  </si>
  <si>
    <t xml:space="preserve">Meso i mesni prozvodi </t>
  </si>
  <si>
    <t xml:space="preserve">Kruh, pecivo i proizvodi od brašna </t>
  </si>
  <si>
    <t>Voće i povrće</t>
  </si>
  <si>
    <t xml:space="preserve">Ostale namirnice </t>
  </si>
  <si>
    <t>Materijal i sirovine</t>
  </si>
  <si>
    <t>Električna energija-opskrba</t>
  </si>
  <si>
    <t>Energija</t>
  </si>
  <si>
    <t>Mater.i dijelovi za održavanje građ.objekata(sanitarni,vodovodni, elektromaterijal,stolarski,bojanje…)</t>
  </si>
  <si>
    <t>Materijal i dijelovi za tek.i invest.održ.</t>
  </si>
  <si>
    <t>Sitni inventar(Uredski,za nastavu, športski,uredski,održavanje-oprema….)</t>
  </si>
  <si>
    <t>Sitni inventar</t>
  </si>
  <si>
    <t>Službena,radna i zaštitna  odjeća i obuća</t>
  </si>
  <si>
    <t>Službena,radna i zašt.odj.i obuća</t>
  </si>
  <si>
    <t>Rashodi za usluge</t>
  </si>
  <si>
    <t>Usluge telefona,telefaxa, internet</t>
  </si>
  <si>
    <t>Poštarina(pisma,tiskanice i sl.)</t>
  </si>
  <si>
    <t xml:space="preserve">Prijevoz </t>
  </si>
  <si>
    <t>Usluge telefona, pošte i prijevoza</t>
  </si>
  <si>
    <t>Usl.tekućeg i invest.održavanja građ.objekata(sanitarija,vodovod.i elektroinstal.,vanjski zatvori,ostalo)</t>
  </si>
  <si>
    <t>Usluge tek.i invest.održav.postroj.i opreme(tek.i invest.održav-popravci)</t>
  </si>
  <si>
    <t xml:space="preserve">Ostale usl.tek.i invest.održav.-ostalo i serv.v.ap. </t>
  </si>
  <si>
    <t>Usluge tekućeg i investic.održavanja</t>
  </si>
  <si>
    <t>Ostale usluge promiđbe i informiranja</t>
  </si>
  <si>
    <t>Usluge promidžbe i informiranja</t>
  </si>
  <si>
    <t>Opskrba vodom</t>
  </si>
  <si>
    <t>Odvoz smeća i ostale usluge</t>
  </si>
  <si>
    <t>Deratizacija i dezinsekcija</t>
  </si>
  <si>
    <t>Komunalne usluge</t>
  </si>
  <si>
    <t>Obvezni i preventivni zdravstveni pregledi</t>
  </si>
  <si>
    <t>Zdravstvene usluge</t>
  </si>
  <si>
    <t>Ugovori o djelu</t>
  </si>
  <si>
    <t>Ostale intelektualne usluge</t>
  </si>
  <si>
    <t>Intelektualne i osobne usluge</t>
  </si>
  <si>
    <t xml:space="preserve">Ostale računalne usluge  </t>
  </si>
  <si>
    <t>Računalne usluge</t>
  </si>
  <si>
    <t xml:space="preserve">Ostale nespomenute usluge    </t>
  </si>
  <si>
    <t>Ostale nespomenute usluge</t>
  </si>
  <si>
    <t>Ostali nespomenuti rashodi</t>
  </si>
  <si>
    <t>Ostali nespomenuti rashodi poslovanja</t>
  </si>
  <si>
    <t xml:space="preserve">Rashodi za nabavu nefinancijske imovine </t>
  </si>
  <si>
    <t>Namještaj</t>
  </si>
  <si>
    <t xml:space="preserve">Računovodstvena oprema </t>
  </si>
  <si>
    <t xml:space="preserve">Klima uređaje </t>
  </si>
  <si>
    <t>Uređaji i oprema</t>
  </si>
  <si>
    <t> </t>
  </si>
  <si>
    <t>   UKUPNO:</t>
  </si>
  <si>
    <t xml:space="preserve">Plan nabave za 2019. god. kao i sve izmjene i dopune istog bit će objavljene na mrežnoj stranici Škole i Elektroničkom oglasniku javne nabave Republike Hrvatske. </t>
  </si>
  <si>
    <t>Ravnateljica:</t>
  </si>
  <si>
    <t>Sani Bodlović, dipl.oec.</t>
  </si>
</sst>
</file>

<file path=xl/styles.xml><?xml version="1.0" encoding="utf-8"?>
<styleSheet xmlns="http://schemas.openxmlformats.org/spreadsheetml/2006/main">
  <numFmts count="1">
    <numFmt numFmtId="164" formatCode="0.00_ ;\-0.00\ "/>
  </numFmts>
  <fonts count="10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.5"/>
      <color theme="1"/>
      <name val="Arial"/>
      <family val="2"/>
      <charset val="238"/>
    </font>
    <font>
      <b/>
      <sz val="10.5"/>
      <color theme="0"/>
      <name val="Arial"/>
      <family val="2"/>
      <charset val="238"/>
    </font>
    <font>
      <sz val="8"/>
      <color theme="1"/>
      <name val="Arial"/>
      <family val="2"/>
      <charset val="238"/>
    </font>
    <font>
      <sz val="10.5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2" fontId="3" fillId="2" borderId="3" xfId="1" applyNumberFormat="1" applyFont="1" applyBorder="1"/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2" fontId="2" fillId="0" borderId="3" xfId="0" applyNumberFormat="1" applyFont="1" applyBorder="1" applyAlignment="1">
      <alignment horizontal="right" vertical="top"/>
    </xf>
    <xf numFmtId="2" fontId="2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5" borderId="3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 wrapText="1"/>
    </xf>
    <xf numFmtId="2" fontId="2" fillId="5" borderId="3" xfId="0" applyNumberFormat="1" applyFont="1" applyFill="1" applyBorder="1" applyAlignment="1">
      <alignment horizontal="right" vertical="top"/>
    </xf>
    <xf numFmtId="2" fontId="2" fillId="5" borderId="3" xfId="0" applyNumberFormat="1" applyFont="1" applyFill="1" applyBorder="1" applyAlignment="1">
      <alignment horizontal="right"/>
    </xf>
    <xf numFmtId="0" fontId="4" fillId="5" borderId="3" xfId="0" applyFont="1" applyFill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2" fontId="5" fillId="0" borderId="3" xfId="0" applyNumberFormat="1" applyFont="1" applyBorder="1" applyAlignment="1">
      <alignment horizontal="right" vertical="top"/>
    </xf>
    <xf numFmtId="2" fontId="5" fillId="0" borderId="3" xfId="0" applyNumberFormat="1" applyFont="1" applyBorder="1" applyAlignment="1">
      <alignment horizontal="right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0" fillId="0" borderId="3" xfId="0" applyBorder="1"/>
    <xf numFmtId="2" fontId="2" fillId="0" borderId="3" xfId="0" applyNumberFormat="1" applyFont="1" applyFill="1" applyBorder="1" applyAlignment="1">
      <alignment horizontal="right"/>
    </xf>
    <xf numFmtId="0" fontId="5" fillId="5" borderId="3" xfId="0" applyFont="1" applyFill="1" applyBorder="1" applyAlignment="1">
      <alignment horizontal="left" vertical="top"/>
    </xf>
    <xf numFmtId="0" fontId="5" fillId="5" borderId="3" xfId="0" applyFont="1" applyFill="1" applyBorder="1" applyAlignment="1">
      <alignment horizontal="left" vertical="top" wrapText="1"/>
    </xf>
    <xf numFmtId="2" fontId="5" fillId="5" borderId="3" xfId="0" applyNumberFormat="1" applyFont="1" applyFill="1" applyBorder="1" applyAlignment="1">
      <alignment horizontal="right" vertical="top"/>
    </xf>
    <xf numFmtId="2" fontId="5" fillId="5" borderId="3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6" fillId="5" borderId="3" xfId="0" applyFont="1" applyFill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5" fillId="0" borderId="6" xfId="0" applyFont="1" applyBorder="1" applyAlignment="1">
      <alignment horizontal="center"/>
    </xf>
    <xf numFmtId="0" fontId="5" fillId="4" borderId="3" xfId="0" applyFont="1" applyFill="1" applyBorder="1" applyAlignment="1">
      <alignment horizontal="left" vertical="top"/>
    </xf>
    <xf numFmtId="2" fontId="5" fillId="4" borderId="3" xfId="0" applyNumberFormat="1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left" vertical="top"/>
    </xf>
    <xf numFmtId="0" fontId="7" fillId="0" borderId="3" xfId="0" applyFont="1" applyBorder="1"/>
    <xf numFmtId="2" fontId="5" fillId="0" borderId="3" xfId="0" applyNumberFormat="1" applyFont="1" applyFill="1" applyBorder="1" applyAlignment="1">
      <alignment horizontal="right" vertical="top"/>
    </xf>
    <xf numFmtId="0" fontId="8" fillId="5" borderId="3" xfId="0" applyFont="1" applyFill="1" applyBorder="1"/>
    <xf numFmtId="2" fontId="8" fillId="5" borderId="3" xfId="0" applyNumberFormat="1" applyFont="1" applyFill="1" applyBorder="1"/>
    <xf numFmtId="0" fontId="5" fillId="0" borderId="2" xfId="0" applyFont="1" applyBorder="1" applyAlignment="1">
      <alignment horizontal="center" vertical="top"/>
    </xf>
    <xf numFmtId="0" fontId="5" fillId="4" borderId="3" xfId="0" applyFont="1" applyFill="1" applyBorder="1" applyAlignment="1">
      <alignment horizontal="justify" vertical="top"/>
    </xf>
    <xf numFmtId="0" fontId="5" fillId="6" borderId="3" xfId="0" applyFont="1" applyFill="1" applyBorder="1" applyAlignment="1">
      <alignment horizontal="left" vertical="top"/>
    </xf>
    <xf numFmtId="2" fontId="5" fillId="6" borderId="3" xfId="0" applyNumberFormat="1" applyFont="1" applyFill="1" applyBorder="1" applyAlignment="1">
      <alignment horizontal="right" vertical="top"/>
    </xf>
    <xf numFmtId="0" fontId="6" fillId="6" borderId="3" xfId="0" applyFont="1" applyFill="1" applyBorder="1" applyAlignment="1">
      <alignment horizontal="left" vertical="top"/>
    </xf>
    <xf numFmtId="0" fontId="5" fillId="7" borderId="2" xfId="0" applyFont="1" applyFill="1" applyBorder="1" applyAlignment="1">
      <alignment horizontal="center" vertical="top"/>
    </xf>
    <xf numFmtId="0" fontId="2" fillId="0" borderId="3" xfId="0" applyFont="1" applyBorder="1"/>
    <xf numFmtId="2" fontId="2" fillId="0" borderId="3" xfId="0" applyNumberFormat="1" applyFont="1" applyBorder="1"/>
    <xf numFmtId="0" fontId="5" fillId="7" borderId="5" xfId="0" applyFont="1" applyFill="1" applyBorder="1" applyAlignment="1">
      <alignment horizontal="center" vertical="top"/>
    </xf>
    <xf numFmtId="0" fontId="5" fillId="7" borderId="3" xfId="0" applyFont="1" applyFill="1" applyBorder="1" applyAlignment="1">
      <alignment horizontal="center" vertical="top"/>
    </xf>
    <xf numFmtId="164" fontId="5" fillId="0" borderId="3" xfId="0" applyNumberFormat="1" applyFont="1" applyBorder="1" applyAlignment="1">
      <alignment horizontal="right" vertical="top"/>
    </xf>
    <xf numFmtId="0" fontId="9" fillId="0" borderId="0" xfId="0" applyFont="1" applyAlignment="1">
      <alignment wrapText="1"/>
    </xf>
    <xf numFmtId="0" fontId="9" fillId="0" borderId="0" xfId="0" applyFont="1"/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topLeftCell="A39" workbookViewId="0">
      <selection sqref="A1:F69"/>
    </sheetView>
  </sheetViews>
  <sheetFormatPr defaultRowHeight="15"/>
  <cols>
    <col min="1" max="1" width="5.42578125" customWidth="1"/>
    <col min="2" max="2" width="10.7109375" customWidth="1"/>
    <col min="3" max="3" width="63.42578125" customWidth="1"/>
    <col min="4" max="4" width="12.28515625" customWidth="1"/>
    <col min="5" max="5" width="14.140625" customWidth="1"/>
    <col min="6" max="6" width="17.85546875" customWidth="1"/>
  </cols>
  <sheetData>
    <row r="1" spans="1:6">
      <c r="A1" s="1" t="s">
        <v>0</v>
      </c>
    </row>
    <row r="2" spans="1:6">
      <c r="A2" s="1" t="s">
        <v>1</v>
      </c>
    </row>
    <row r="3" spans="1:6">
      <c r="A3" s="1" t="s">
        <v>2</v>
      </c>
    </row>
    <row r="4" spans="1:6">
      <c r="A4" s="1" t="s">
        <v>3</v>
      </c>
    </row>
    <row r="6" spans="1:6" ht="44.25" customHeight="1">
      <c r="A6" s="2" t="s">
        <v>4</v>
      </c>
      <c r="B6" s="3"/>
      <c r="C6" s="3"/>
      <c r="D6" s="3"/>
      <c r="E6" s="3"/>
      <c r="F6" s="3"/>
    </row>
    <row r="7" spans="1:6">
      <c r="A7" s="1" t="s">
        <v>5</v>
      </c>
      <c r="B7" s="4"/>
      <c r="E7" s="4"/>
      <c r="F7" s="4"/>
    </row>
    <row r="8" spans="1:6" ht="81">
      <c r="A8" s="5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</row>
    <row r="9" spans="1:6">
      <c r="A9" s="7"/>
      <c r="B9" s="8">
        <v>322</v>
      </c>
      <c r="C9" s="8" t="s">
        <v>12</v>
      </c>
      <c r="D9" s="9">
        <f>+D15+D21+D24+D26+D28+D30</f>
        <v>495099.2</v>
      </c>
      <c r="E9" s="9">
        <f>+E15+E21+E24+E26+E28+E30</f>
        <v>401440</v>
      </c>
      <c r="F9" s="8"/>
    </row>
    <row r="10" spans="1:6">
      <c r="A10" s="10">
        <v>1</v>
      </c>
      <c r="B10" s="11">
        <v>3221</v>
      </c>
      <c r="C10" s="6" t="s">
        <v>13</v>
      </c>
      <c r="D10" s="12"/>
      <c r="E10" s="13">
        <v>12000</v>
      </c>
      <c r="F10" s="14" t="s">
        <v>14</v>
      </c>
    </row>
    <row r="11" spans="1:6">
      <c r="A11" s="15">
        <f>+A10+1</f>
        <v>2</v>
      </c>
      <c r="B11" s="11">
        <v>3221</v>
      </c>
      <c r="C11" s="6" t="s">
        <v>15</v>
      </c>
      <c r="D11" s="12"/>
      <c r="E11" s="13">
        <v>4600</v>
      </c>
      <c r="F11" s="14" t="s">
        <v>14</v>
      </c>
    </row>
    <row r="12" spans="1:6" ht="27">
      <c r="A12" s="15">
        <f t="shared" ref="A12:A14" si="0">+A11+1</f>
        <v>3</v>
      </c>
      <c r="B12" s="11">
        <v>3221</v>
      </c>
      <c r="C12" s="6" t="s">
        <v>16</v>
      </c>
      <c r="D12" s="12"/>
      <c r="E12" s="13">
        <v>25000</v>
      </c>
      <c r="F12" s="14" t="s">
        <v>14</v>
      </c>
    </row>
    <row r="13" spans="1:6">
      <c r="A13" s="15">
        <f t="shared" si="0"/>
        <v>4</v>
      </c>
      <c r="B13" s="11">
        <v>3221</v>
      </c>
      <c r="C13" s="6" t="s">
        <v>17</v>
      </c>
      <c r="D13" s="12"/>
      <c r="E13" s="13">
        <v>2000</v>
      </c>
      <c r="F13" s="14" t="s">
        <v>14</v>
      </c>
    </row>
    <row r="14" spans="1:6">
      <c r="A14" s="15">
        <f t="shared" si="0"/>
        <v>5</v>
      </c>
      <c r="B14" s="11">
        <v>3221</v>
      </c>
      <c r="C14" s="6" t="s">
        <v>18</v>
      </c>
      <c r="D14" s="12"/>
      <c r="E14" s="13">
        <v>12000</v>
      </c>
      <c r="F14" s="14" t="s">
        <v>14</v>
      </c>
    </row>
    <row r="15" spans="1:6">
      <c r="A15" s="15"/>
      <c r="B15" s="16"/>
      <c r="C15" s="17" t="s">
        <v>19</v>
      </c>
      <c r="D15" s="18">
        <f>+E15*1.25</f>
        <v>69500</v>
      </c>
      <c r="E15" s="19">
        <f>SUM(E10:E14)</f>
        <v>55600</v>
      </c>
      <c r="F15" s="20"/>
    </row>
    <row r="16" spans="1:6">
      <c r="A16" s="21">
        <f>+A14+1</f>
        <v>6</v>
      </c>
      <c r="B16" s="22">
        <v>3222</v>
      </c>
      <c r="C16" s="23" t="s">
        <v>20</v>
      </c>
      <c r="D16" s="24"/>
      <c r="E16" s="25">
        <v>25000</v>
      </c>
      <c r="F16" s="14" t="s">
        <v>14</v>
      </c>
    </row>
    <row r="17" spans="1:6">
      <c r="A17" s="21">
        <f t="shared" ref="A17:A58" si="1">+A16+1</f>
        <v>7</v>
      </c>
      <c r="B17" s="26">
        <v>3222</v>
      </c>
      <c r="C17" s="27" t="s">
        <v>21</v>
      </c>
      <c r="D17" s="28"/>
      <c r="E17" s="29">
        <v>100000</v>
      </c>
      <c r="F17" s="14" t="s">
        <v>14</v>
      </c>
    </row>
    <row r="18" spans="1:6">
      <c r="A18" s="21">
        <f t="shared" si="1"/>
        <v>8</v>
      </c>
      <c r="B18" s="26">
        <v>3222</v>
      </c>
      <c r="C18" s="27" t="s">
        <v>22</v>
      </c>
      <c r="D18" s="28"/>
      <c r="E18" s="29">
        <v>20000</v>
      </c>
      <c r="F18" s="14" t="s">
        <v>14</v>
      </c>
    </row>
    <row r="19" spans="1:6">
      <c r="A19" s="21">
        <f t="shared" si="1"/>
        <v>9</v>
      </c>
      <c r="B19" s="26">
        <v>3222</v>
      </c>
      <c r="C19" s="27" t="s">
        <v>23</v>
      </c>
      <c r="D19" s="28"/>
      <c r="E19" s="29">
        <v>35000</v>
      </c>
      <c r="F19" s="14" t="s">
        <v>14</v>
      </c>
    </row>
    <row r="20" spans="1:6">
      <c r="A20" s="21">
        <f t="shared" si="1"/>
        <v>10</v>
      </c>
      <c r="B20" s="26">
        <v>3222</v>
      </c>
      <c r="C20" s="27" t="s">
        <v>24</v>
      </c>
      <c r="D20" s="28"/>
      <c r="E20" s="29">
        <v>30000</v>
      </c>
      <c r="F20" s="14" t="s">
        <v>14</v>
      </c>
    </row>
    <row r="21" spans="1:6">
      <c r="A21" s="21"/>
      <c r="B21" s="30"/>
      <c r="C21" s="31" t="s">
        <v>25</v>
      </c>
      <c r="D21" s="32">
        <f t="shared" ref="D21" si="2">+E21*1.25</f>
        <v>262500</v>
      </c>
      <c r="E21" s="33">
        <f>SUM(E16:E20)</f>
        <v>210000</v>
      </c>
      <c r="F21" s="20"/>
    </row>
    <row r="22" spans="1:6">
      <c r="A22" s="21">
        <v>11</v>
      </c>
      <c r="B22" s="11">
        <v>32231</v>
      </c>
      <c r="C22" s="6" t="s">
        <v>26</v>
      </c>
      <c r="D22" s="12"/>
      <c r="E22" s="13">
        <v>45870</v>
      </c>
      <c r="F22" s="14" t="s">
        <v>14</v>
      </c>
    </row>
    <row r="23" spans="1:6">
      <c r="A23" s="34">
        <f t="shared" si="1"/>
        <v>12</v>
      </c>
      <c r="B23" s="11">
        <v>32231</v>
      </c>
      <c r="C23" s="6"/>
      <c r="D23" s="12"/>
      <c r="E23" s="13">
        <v>9970</v>
      </c>
      <c r="F23" s="14" t="s">
        <v>14</v>
      </c>
    </row>
    <row r="24" spans="1:6">
      <c r="A24" s="35">
        <f t="shared" si="1"/>
        <v>13</v>
      </c>
      <c r="B24" s="30">
        <v>3223</v>
      </c>
      <c r="C24" s="31" t="s">
        <v>27</v>
      </c>
      <c r="D24" s="32">
        <f>+E24*1.13</f>
        <v>63099.199999999997</v>
      </c>
      <c r="E24" s="33">
        <f>SUM(E22:E23)</f>
        <v>55840</v>
      </c>
      <c r="F24" s="20"/>
    </row>
    <row r="25" spans="1:6" ht="27">
      <c r="A25" s="35">
        <f t="shared" si="1"/>
        <v>14</v>
      </c>
      <c r="B25" s="36">
        <v>3224</v>
      </c>
      <c r="C25" s="6" t="s">
        <v>28</v>
      </c>
      <c r="D25" s="28"/>
      <c r="E25" s="13">
        <v>60000</v>
      </c>
      <c r="F25" s="14" t="s">
        <v>14</v>
      </c>
    </row>
    <row r="26" spans="1:6">
      <c r="A26" s="35">
        <f t="shared" si="1"/>
        <v>15</v>
      </c>
      <c r="B26" s="30">
        <v>3224</v>
      </c>
      <c r="C26" s="31" t="s">
        <v>29</v>
      </c>
      <c r="D26" s="32">
        <f>+E26*1.25</f>
        <v>75000</v>
      </c>
      <c r="E26" s="32">
        <f>SUM(E25)</f>
        <v>60000</v>
      </c>
      <c r="F26" s="37"/>
    </row>
    <row r="27" spans="1:6" ht="27">
      <c r="A27" s="35">
        <f t="shared" si="1"/>
        <v>16</v>
      </c>
      <c r="B27" s="22">
        <v>32251</v>
      </c>
      <c r="C27" s="23" t="s">
        <v>30</v>
      </c>
      <c r="D27" s="24"/>
      <c r="E27" s="24">
        <v>15000</v>
      </c>
      <c r="F27" s="38" t="s">
        <v>14</v>
      </c>
    </row>
    <row r="28" spans="1:6">
      <c r="A28" s="35">
        <f t="shared" si="1"/>
        <v>17</v>
      </c>
      <c r="B28" s="30">
        <v>3225</v>
      </c>
      <c r="C28" s="31" t="s">
        <v>31</v>
      </c>
      <c r="D28" s="32">
        <f>+E28*1.25</f>
        <v>18750</v>
      </c>
      <c r="E28" s="32">
        <f>SUM(E27)</f>
        <v>15000</v>
      </c>
      <c r="F28" s="37"/>
    </row>
    <row r="29" spans="1:6">
      <c r="A29" s="39">
        <f t="shared" si="1"/>
        <v>18</v>
      </c>
      <c r="B29" s="22">
        <v>32271</v>
      </c>
      <c r="C29" s="23" t="s">
        <v>32</v>
      </c>
      <c r="D29" s="24"/>
      <c r="E29" s="24">
        <v>5000</v>
      </c>
      <c r="F29" s="38" t="s">
        <v>14</v>
      </c>
    </row>
    <row r="30" spans="1:6">
      <c r="A30" s="21">
        <f t="shared" si="1"/>
        <v>19</v>
      </c>
      <c r="B30" s="30">
        <v>3227</v>
      </c>
      <c r="C30" s="31" t="s">
        <v>33</v>
      </c>
      <c r="D30" s="32">
        <f>+E30*1.25</f>
        <v>6250</v>
      </c>
      <c r="E30" s="32">
        <f>SUM(E29)</f>
        <v>5000</v>
      </c>
      <c r="F30" s="37"/>
    </row>
    <row r="31" spans="1:6">
      <c r="A31" s="21">
        <f t="shared" si="1"/>
        <v>20</v>
      </c>
      <c r="B31" s="40">
        <v>323</v>
      </c>
      <c r="C31" s="40" t="s">
        <v>34</v>
      </c>
      <c r="D31" s="41">
        <f>+D39+D41+D45+D47+D50+D52+D54+D35</f>
        <v>124210</v>
      </c>
      <c r="E31" s="41">
        <f>+E39+E41+E45+E47+E50+E52+E54+E35</f>
        <v>117760</v>
      </c>
      <c r="F31" s="40"/>
    </row>
    <row r="32" spans="1:6">
      <c r="A32" s="21">
        <f t="shared" si="1"/>
        <v>21</v>
      </c>
      <c r="B32" s="22">
        <v>32311</v>
      </c>
      <c r="C32" s="22" t="s">
        <v>35</v>
      </c>
      <c r="D32" s="24"/>
      <c r="E32" s="24">
        <v>9500</v>
      </c>
      <c r="F32" s="38" t="s">
        <v>14</v>
      </c>
    </row>
    <row r="33" spans="1:6">
      <c r="A33" s="21">
        <f t="shared" si="1"/>
        <v>22</v>
      </c>
      <c r="B33" s="22">
        <v>32313</v>
      </c>
      <c r="C33" s="22" t="s">
        <v>36</v>
      </c>
      <c r="D33" s="24"/>
      <c r="E33" s="24">
        <v>5000</v>
      </c>
      <c r="F33" s="38" t="s">
        <v>14</v>
      </c>
    </row>
    <row r="34" spans="1:6">
      <c r="A34" s="21">
        <f t="shared" si="1"/>
        <v>23</v>
      </c>
      <c r="B34" s="42">
        <v>32314</v>
      </c>
      <c r="C34" s="43" t="s">
        <v>37</v>
      </c>
      <c r="D34" s="28"/>
      <c r="E34" s="44">
        <v>6000</v>
      </c>
      <c r="F34" s="38" t="s">
        <v>14</v>
      </c>
    </row>
    <row r="35" spans="1:6">
      <c r="A35" s="21">
        <f t="shared" si="1"/>
        <v>24</v>
      </c>
      <c r="B35" s="30">
        <v>3231</v>
      </c>
      <c r="C35" s="45" t="s">
        <v>38</v>
      </c>
      <c r="D35" s="46">
        <f>+E35*1.25</f>
        <v>25625</v>
      </c>
      <c r="E35" s="46">
        <f>SUM(E32:E34)</f>
        <v>20500</v>
      </c>
      <c r="F35" s="45"/>
    </row>
    <row r="36" spans="1:6" ht="27">
      <c r="A36" s="21">
        <f t="shared" si="1"/>
        <v>25</v>
      </c>
      <c r="B36" s="22">
        <v>32321</v>
      </c>
      <c r="C36" s="23" t="s">
        <v>39</v>
      </c>
      <c r="D36" s="24"/>
      <c r="E36" s="24">
        <v>26000</v>
      </c>
      <c r="F36" s="38" t="s">
        <v>14</v>
      </c>
    </row>
    <row r="37" spans="1:6" ht="27">
      <c r="A37" s="21">
        <f t="shared" si="1"/>
        <v>26</v>
      </c>
      <c r="B37" s="22">
        <v>32322</v>
      </c>
      <c r="C37" s="23" t="s">
        <v>40</v>
      </c>
      <c r="D37" s="24"/>
      <c r="E37" s="24">
        <v>5000</v>
      </c>
      <c r="F37" s="38" t="s">
        <v>14</v>
      </c>
    </row>
    <row r="38" spans="1:6">
      <c r="A38" s="21">
        <f t="shared" si="1"/>
        <v>27</v>
      </c>
      <c r="B38" s="22">
        <v>32329</v>
      </c>
      <c r="C38" s="23" t="s">
        <v>41</v>
      </c>
      <c r="D38" s="24"/>
      <c r="E38" s="24">
        <v>5000</v>
      </c>
      <c r="F38" s="38" t="s">
        <v>14</v>
      </c>
    </row>
    <row r="39" spans="1:6">
      <c r="A39" s="21">
        <f t="shared" si="1"/>
        <v>28</v>
      </c>
      <c r="B39" s="30">
        <v>3232</v>
      </c>
      <c r="C39" s="30" t="s">
        <v>42</v>
      </c>
      <c r="D39" s="32">
        <f>+E39*1.25</f>
        <v>45000</v>
      </c>
      <c r="E39" s="32">
        <f>SUM(E36:E38)</f>
        <v>36000</v>
      </c>
      <c r="F39" s="37"/>
    </row>
    <row r="40" spans="1:6">
      <c r="A40" s="21">
        <f t="shared" si="1"/>
        <v>29</v>
      </c>
      <c r="B40" s="22">
        <v>32339</v>
      </c>
      <c r="C40" s="22" t="s">
        <v>43</v>
      </c>
      <c r="D40" s="24"/>
      <c r="E40" s="24">
        <v>960</v>
      </c>
      <c r="F40" s="38" t="s">
        <v>14</v>
      </c>
    </row>
    <row r="41" spans="1:6">
      <c r="A41" s="21">
        <f t="shared" si="1"/>
        <v>30</v>
      </c>
      <c r="B41" s="30">
        <v>3233</v>
      </c>
      <c r="C41" s="30" t="s">
        <v>44</v>
      </c>
      <c r="D41" s="32">
        <v>960</v>
      </c>
      <c r="E41" s="32">
        <f>SUM(E40)</f>
        <v>960</v>
      </c>
      <c r="F41" s="37"/>
    </row>
    <row r="42" spans="1:6">
      <c r="A42" s="21">
        <f t="shared" si="1"/>
        <v>31</v>
      </c>
      <c r="B42" s="22">
        <v>32341</v>
      </c>
      <c r="C42" s="22" t="s">
        <v>45</v>
      </c>
      <c r="D42" s="24"/>
      <c r="E42" s="24">
        <v>7500</v>
      </c>
      <c r="F42" s="38" t="s">
        <v>14</v>
      </c>
    </row>
    <row r="43" spans="1:6">
      <c r="A43" s="21">
        <f t="shared" si="1"/>
        <v>32</v>
      </c>
      <c r="B43" s="22">
        <v>32342</v>
      </c>
      <c r="C43" s="22" t="s">
        <v>46</v>
      </c>
      <c r="D43" s="24"/>
      <c r="E43" s="24">
        <v>1500</v>
      </c>
      <c r="F43" s="38" t="s">
        <v>14</v>
      </c>
    </row>
    <row r="44" spans="1:6">
      <c r="A44" s="21">
        <f t="shared" si="1"/>
        <v>33</v>
      </c>
      <c r="B44" s="22">
        <v>32344</v>
      </c>
      <c r="C44" s="22" t="s">
        <v>47</v>
      </c>
      <c r="D44" s="24"/>
      <c r="E44" s="24">
        <v>3500</v>
      </c>
      <c r="F44" s="38" t="s">
        <v>14</v>
      </c>
    </row>
    <row r="45" spans="1:6">
      <c r="A45" s="21">
        <f t="shared" si="1"/>
        <v>34</v>
      </c>
      <c r="B45" s="30">
        <v>3234</v>
      </c>
      <c r="C45" s="30" t="s">
        <v>48</v>
      </c>
      <c r="D45" s="32">
        <f>+E45*1.13</f>
        <v>14124.999999999998</v>
      </c>
      <c r="E45" s="32">
        <f>SUM(E42:E44)</f>
        <v>12500</v>
      </c>
      <c r="F45" s="37"/>
    </row>
    <row r="46" spans="1:6">
      <c r="A46" s="21">
        <f t="shared" si="1"/>
        <v>35</v>
      </c>
      <c r="B46" s="22">
        <v>32361</v>
      </c>
      <c r="C46" s="22" t="s">
        <v>49</v>
      </c>
      <c r="D46" s="24"/>
      <c r="E46" s="24">
        <v>5500</v>
      </c>
      <c r="F46" s="38" t="s">
        <v>14</v>
      </c>
    </row>
    <row r="47" spans="1:6">
      <c r="A47" s="21">
        <f t="shared" si="1"/>
        <v>36</v>
      </c>
      <c r="B47" s="30">
        <v>3236</v>
      </c>
      <c r="C47" s="30" t="s">
        <v>50</v>
      </c>
      <c r="D47" s="32">
        <v>5500</v>
      </c>
      <c r="E47" s="32">
        <f>SUM(E46)</f>
        <v>5500</v>
      </c>
      <c r="F47" s="37"/>
    </row>
    <row r="48" spans="1:6">
      <c r="A48" s="47">
        <f t="shared" si="1"/>
        <v>37</v>
      </c>
      <c r="B48" s="22">
        <v>32372</v>
      </c>
      <c r="C48" s="22" t="s">
        <v>51</v>
      </c>
      <c r="D48" s="24"/>
      <c r="E48" s="24">
        <v>16800</v>
      </c>
      <c r="F48" s="38" t="s">
        <v>14</v>
      </c>
    </row>
    <row r="49" spans="1:6">
      <c r="A49" s="47">
        <f t="shared" si="1"/>
        <v>38</v>
      </c>
      <c r="B49" s="22">
        <v>32379</v>
      </c>
      <c r="C49" s="22" t="s">
        <v>52</v>
      </c>
      <c r="D49" s="24"/>
      <c r="E49" s="24">
        <v>5500</v>
      </c>
      <c r="F49" s="38" t="s">
        <v>14</v>
      </c>
    </row>
    <row r="50" spans="1:6">
      <c r="A50" s="47">
        <f t="shared" si="1"/>
        <v>39</v>
      </c>
      <c r="B50" s="30">
        <v>3237</v>
      </c>
      <c r="C50" s="30" t="s">
        <v>53</v>
      </c>
      <c r="D50" s="32">
        <v>8000</v>
      </c>
      <c r="E50" s="32">
        <f>SUM(E48:E49)</f>
        <v>22300</v>
      </c>
      <c r="F50" s="37"/>
    </row>
    <row r="51" spans="1:6">
      <c r="A51" s="47">
        <f t="shared" si="1"/>
        <v>40</v>
      </c>
      <c r="B51" s="22">
        <v>32389</v>
      </c>
      <c r="C51" s="22" t="s">
        <v>54</v>
      </c>
      <c r="D51" s="24"/>
      <c r="E51" s="24">
        <v>10000</v>
      </c>
      <c r="F51" s="38" t="s">
        <v>14</v>
      </c>
    </row>
    <row r="52" spans="1:6">
      <c r="A52" s="47">
        <f t="shared" si="1"/>
        <v>41</v>
      </c>
      <c r="B52" s="30">
        <v>3238</v>
      </c>
      <c r="C52" s="30" t="s">
        <v>55</v>
      </c>
      <c r="D52" s="32">
        <f>+E52*1.25</f>
        <v>12500</v>
      </c>
      <c r="E52" s="32">
        <f>SUM(E51)</f>
        <v>10000</v>
      </c>
      <c r="F52" s="37"/>
    </row>
    <row r="53" spans="1:6">
      <c r="A53" s="47">
        <f t="shared" si="1"/>
        <v>42</v>
      </c>
      <c r="B53" s="22">
        <v>32399</v>
      </c>
      <c r="C53" s="22" t="s">
        <v>56</v>
      </c>
      <c r="D53" s="24"/>
      <c r="E53" s="24">
        <v>10000</v>
      </c>
      <c r="F53" s="38" t="s">
        <v>14</v>
      </c>
    </row>
    <row r="54" spans="1:6">
      <c r="A54" s="47">
        <f t="shared" si="1"/>
        <v>43</v>
      </c>
      <c r="B54" s="22">
        <v>3239</v>
      </c>
      <c r="C54" s="22" t="s">
        <v>57</v>
      </c>
      <c r="D54" s="24">
        <f>+E54*1.25</f>
        <v>12500</v>
      </c>
      <c r="E54" s="24">
        <f>SUM(E53:E53)</f>
        <v>10000</v>
      </c>
      <c r="F54" s="38"/>
    </row>
    <row r="55" spans="1:6">
      <c r="A55" s="47">
        <f t="shared" si="1"/>
        <v>44</v>
      </c>
      <c r="B55" s="40">
        <v>329</v>
      </c>
      <c r="C55" s="48" t="s">
        <v>58</v>
      </c>
      <c r="D55" s="41">
        <f>+D57</f>
        <v>15250</v>
      </c>
      <c r="E55" s="41">
        <f>+E57</f>
        <v>12200</v>
      </c>
      <c r="F55" s="40"/>
    </row>
    <row r="56" spans="1:6">
      <c r="A56" s="47">
        <f t="shared" si="1"/>
        <v>45</v>
      </c>
      <c r="B56" s="22">
        <v>32999</v>
      </c>
      <c r="C56" s="22" t="s">
        <v>59</v>
      </c>
      <c r="D56" s="24"/>
      <c r="E56" s="24">
        <v>12200</v>
      </c>
      <c r="F56" s="38" t="s">
        <v>14</v>
      </c>
    </row>
    <row r="57" spans="1:6">
      <c r="A57" s="47">
        <f t="shared" si="1"/>
        <v>46</v>
      </c>
      <c r="B57" s="30">
        <v>3299</v>
      </c>
      <c r="C57" s="30" t="s">
        <v>59</v>
      </c>
      <c r="D57" s="32">
        <f>+E57*1.25</f>
        <v>15250</v>
      </c>
      <c r="E57" s="32">
        <f>SUM(E56)</f>
        <v>12200</v>
      </c>
      <c r="F57" s="37"/>
    </row>
    <row r="58" spans="1:6">
      <c r="A58" s="47">
        <f t="shared" si="1"/>
        <v>47</v>
      </c>
      <c r="B58" s="49">
        <v>4</v>
      </c>
      <c r="C58" s="49" t="s">
        <v>60</v>
      </c>
      <c r="D58" s="50">
        <f>SUM(D59:D62)</f>
        <v>350000</v>
      </c>
      <c r="E58" s="50">
        <f>SUM(E59:E62)</f>
        <v>280000</v>
      </c>
      <c r="F58" s="51"/>
    </row>
    <row r="59" spans="1:6">
      <c r="A59" s="52"/>
      <c r="B59" s="22">
        <v>4221</v>
      </c>
      <c r="C59" s="22" t="s">
        <v>61</v>
      </c>
      <c r="D59" s="24">
        <f>+E59*1.25</f>
        <v>112500</v>
      </c>
      <c r="E59" s="24">
        <v>90000</v>
      </c>
      <c r="F59" s="38" t="s">
        <v>14</v>
      </c>
    </row>
    <row r="60" spans="1:6">
      <c r="A60" s="52"/>
      <c r="B60" s="22">
        <v>42211</v>
      </c>
      <c r="C60" s="53" t="s">
        <v>62</v>
      </c>
      <c r="D60" s="24">
        <f t="shared" ref="D60:D62" si="3">+E60*1.25</f>
        <v>62500</v>
      </c>
      <c r="E60" s="54">
        <v>50000</v>
      </c>
      <c r="F60" s="38" t="s">
        <v>14</v>
      </c>
    </row>
    <row r="61" spans="1:6">
      <c r="A61" s="55"/>
      <c r="B61" s="36">
        <v>4223</v>
      </c>
      <c r="C61" s="53" t="s">
        <v>63</v>
      </c>
      <c r="D61" s="24">
        <f t="shared" si="3"/>
        <v>87500</v>
      </c>
      <c r="E61" s="54">
        <v>70000</v>
      </c>
      <c r="F61" s="38" t="s">
        <v>14</v>
      </c>
    </row>
    <row r="62" spans="1:6">
      <c r="A62" s="55"/>
      <c r="B62" s="36">
        <v>4227</v>
      </c>
      <c r="C62" s="53" t="s">
        <v>64</v>
      </c>
      <c r="D62" s="24">
        <f t="shared" si="3"/>
        <v>87500</v>
      </c>
      <c r="E62" s="54">
        <v>70000</v>
      </c>
      <c r="F62" s="38" t="s">
        <v>14</v>
      </c>
    </row>
    <row r="63" spans="1:6">
      <c r="A63" s="56"/>
      <c r="B63" s="22" t="s">
        <v>65</v>
      </c>
      <c r="C63" s="22" t="s">
        <v>66</v>
      </c>
      <c r="D63" s="57">
        <f>+D58+D31+D9</f>
        <v>969309.2</v>
      </c>
      <c r="E63" s="57">
        <f>+E58+E31+E9</f>
        <v>799200</v>
      </c>
      <c r="F63" s="22" t="s">
        <v>65</v>
      </c>
    </row>
    <row r="65" spans="3:6">
      <c r="C65" s="58" t="s">
        <v>67</v>
      </c>
      <c r="D65" s="3"/>
      <c r="E65" s="3"/>
      <c r="F65" s="3"/>
    </row>
    <row r="66" spans="3:6">
      <c r="C66" s="3"/>
      <c r="D66" s="3"/>
      <c r="E66" s="3"/>
      <c r="F66" s="3"/>
    </row>
    <row r="68" spans="3:6" ht="15.75">
      <c r="D68" s="59" t="s">
        <v>68</v>
      </c>
    </row>
    <row r="69" spans="3:6" ht="15.75">
      <c r="D69" s="59" t="s">
        <v>69</v>
      </c>
      <c r="E69" s="59"/>
    </row>
  </sheetData>
  <mergeCells count="2">
    <mergeCell ref="A6:F6"/>
    <mergeCell ref="C65:F66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2019-03-14T11:56:35Z</cp:lastPrinted>
  <dcterms:created xsi:type="dcterms:W3CDTF">2019-03-14T11:55:19Z</dcterms:created>
  <dcterms:modified xsi:type="dcterms:W3CDTF">2019-03-14T11:57:29Z</dcterms:modified>
</cp:coreProperties>
</file>