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60" activeTab="0"/>
  </bookViews>
  <sheets>
    <sheet name="01 OPCI PODACI" sheetId="1" r:id="rId1"/>
    <sheet name="02 PROSTOR I ZAPOSLENICI" sheetId="2" r:id="rId2"/>
    <sheet name="03 TJEDNA ZADUZENJA ODGAJATELJA" sheetId="3" r:id="rId3"/>
  </sheets>
  <definedNames>
    <definedName name="ADRESAR">'01 OPCI PODACI'!$AD$4:$AR$4</definedName>
    <definedName name="BrojSkupina">'01 OPCI PODACI'!$B$29</definedName>
    <definedName name="BrojSoba">'02 PROSTOR I ZAPOSLENICI'!$C$9</definedName>
    <definedName name="BrojStudenata">'02 PROSTOR I ZAPOSLENICI'!$C$10</definedName>
    <definedName name="Email">'01 OPCI PODACI'!$B$14</definedName>
    <definedName name="Fax">'01 OPCI PODACI'!$B$13</definedName>
    <definedName name="GradMjesto">'01 OPCI PODACI'!$B$9</definedName>
    <definedName name="Grijanje">'02 PROSTOR I ZAPOSLENICI'!$C$7</definedName>
    <definedName name="Kapacitet">'02 PROSTOR I ZAPOSLENICI'!$C$8</definedName>
    <definedName name="Mob">'01 OPCI PODACI'!$B$16</definedName>
    <definedName name="NazivDoma">'01 OPCI PODACI'!$B$3</definedName>
    <definedName name="Osnivac">'01 OPCI PODACI'!$B$7</definedName>
    <definedName name="PostanskiBroj">'01 OPCI PODACI'!$B$10</definedName>
    <definedName name="Povrsina">'02 PROSTOR I ZAPOSLENICI'!$C$6</definedName>
    <definedName name="ProstorKoristi">'02 PROSTOR I ZAPOSLENICI'!$C$11</definedName>
    <definedName name="Ravnatelj">'01 OPCI PODACI'!$B$15</definedName>
    <definedName name="Samostalan">'01 OPCI PODACI'!$B$6</definedName>
    <definedName name="SifraDoma">'01 OPCI PODACI'!$B$4</definedName>
    <definedName name="Telefon">'01 OPCI PODACI'!$B$12</definedName>
    <definedName name="Ulica">'01 OPCI PODACI'!$B$11</definedName>
    <definedName name="VrstaDoma">'01 OPCI PODACI'!$B$5</definedName>
    <definedName name="ZAPOSLENICI">'02 PROSTOR I ZAPOSLENICI'!$A$18:$K$52</definedName>
    <definedName name="Zupanija">'01 OPCI PODACI'!$B$8</definedName>
  </definedNames>
  <calcPr fullCalcOnLoad="1"/>
</workbook>
</file>

<file path=xl/sharedStrings.xml><?xml version="1.0" encoding="utf-8"?>
<sst xmlns="http://schemas.openxmlformats.org/spreadsheetml/2006/main" count="606" uniqueCount="166">
  <si>
    <t>UKUPNO</t>
  </si>
  <si>
    <t>Ravnatelj</t>
  </si>
  <si>
    <t>Mobitel ravnatelja</t>
  </si>
  <si>
    <t>I. razred</t>
  </si>
  <si>
    <t>Ime i prezime</t>
  </si>
  <si>
    <t>Radno mjesto</t>
  </si>
  <si>
    <t>Radni odnos</t>
  </si>
  <si>
    <t>određeno</t>
  </si>
  <si>
    <t>neodređeno</t>
  </si>
  <si>
    <t>OPĆI PODACI</t>
  </si>
  <si>
    <t>OSTALA ZADUŽENJA</t>
  </si>
  <si>
    <t>UKUPNA ZADUŽENJA</t>
  </si>
  <si>
    <t>Kolektivni 
ugovor</t>
  </si>
  <si>
    <t>Tjedna norma</t>
  </si>
  <si>
    <t>UKUPNO TJEDNO ZADUŽENJE</t>
  </si>
  <si>
    <t>BROJ SATI IZNAD NORME</t>
  </si>
  <si>
    <t>voditelj stručnog vijeća na državnoj razini</t>
  </si>
  <si>
    <t>voditelj stručnog vijeća na (među)županijskoj razini</t>
  </si>
  <si>
    <t>Zvanje</t>
  </si>
  <si>
    <t>Ostala zaduženja - ukupno</t>
  </si>
  <si>
    <t>UGOVOR O RADU</t>
  </si>
  <si>
    <t>ravnatelj</t>
  </si>
  <si>
    <t>tajnik</t>
  </si>
  <si>
    <t>voditelj računovodstva</t>
  </si>
  <si>
    <t>računovodstveni radnik</t>
  </si>
  <si>
    <t>administrativni radnik</t>
  </si>
  <si>
    <t>spremačica</t>
  </si>
  <si>
    <t>Telefon</t>
  </si>
  <si>
    <t>Fax</t>
  </si>
  <si>
    <t>E-mail</t>
  </si>
  <si>
    <t>GRIJANJE</t>
  </si>
  <si>
    <t>odaberite</t>
  </si>
  <si>
    <t>centralno</t>
  </si>
  <si>
    <t>drva/loživo ulje</t>
  </si>
  <si>
    <t>Grijanje</t>
  </si>
  <si>
    <t>da</t>
  </si>
  <si>
    <t>ne</t>
  </si>
  <si>
    <t>vanjski suradnik</t>
  </si>
  <si>
    <t>domar/kotlovničar</t>
  </si>
  <si>
    <t>vratar/telefonist/pazikuća</t>
  </si>
  <si>
    <t>medicinska sestra</t>
  </si>
  <si>
    <t>kuhar</t>
  </si>
  <si>
    <t>ekonom/skladištar</t>
  </si>
  <si>
    <t>pralja</t>
  </si>
  <si>
    <t>Ugovor o radu</t>
  </si>
  <si>
    <t xml:space="preserve">Vrsta radnog odnosa
</t>
  </si>
  <si>
    <t>BROJ UČENIKA</t>
  </si>
  <si>
    <t>Grad/mjesto</t>
  </si>
  <si>
    <t>Poštanski broj</t>
  </si>
  <si>
    <t>SMJENE</t>
  </si>
  <si>
    <t>UGOVOR</t>
  </si>
  <si>
    <t>RADNI ODNOS</t>
  </si>
  <si>
    <t>RADNA MJESTA</t>
  </si>
  <si>
    <t>Županija</t>
  </si>
  <si>
    <t>Vrsta škole</t>
  </si>
  <si>
    <t>Osnivač</t>
  </si>
  <si>
    <t>ŽUPANIJE</t>
  </si>
  <si>
    <t>Zagrebačka</t>
  </si>
  <si>
    <t>Po osnivaču</t>
  </si>
  <si>
    <t xml:space="preserve">Naziv </t>
  </si>
  <si>
    <t>Grad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</si>
  <si>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</si>
  <si>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</si>
  <si>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</si>
  <si>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</si>
  <si>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</si>
  <si>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</si>
  <si>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</si>
  <si>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</si>
  <si>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</si>
  <si>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</si>
  <si>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</si>
  <si>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</si>
  <si>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</si>
  <si>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</si>
  <si>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</si>
  <si>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</si>
  <si>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</si>
  <si>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</si>
  <si>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</si>
  <si>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Krapinsko-zagorska</t>
  </si>
  <si>
    <t>IV. PODACI O RAVNATELJU, TAJNIKU, STRUČNIM SURADNICIMA I OSOBAMA KOJE OBAVLJAJU ADMINISTRATIVNO-TEHNIČKE I POMOĆNE POSLOVE</t>
  </si>
  <si>
    <t>Šifra škole</t>
  </si>
  <si>
    <t>I. OPĆI PODACI O UČENIČKOM DOMU</t>
  </si>
  <si>
    <t>Naziv doma</t>
  </si>
  <si>
    <t>Šifra doma</t>
  </si>
  <si>
    <t>VRSTA</t>
  </si>
  <si>
    <t>SAMOSTALAN</t>
  </si>
  <si>
    <t>muški</t>
  </si>
  <si>
    <t>ženski</t>
  </si>
  <si>
    <t>mješoviti</t>
  </si>
  <si>
    <t>Vrsta doma</t>
  </si>
  <si>
    <t>Samostalan</t>
  </si>
  <si>
    <t>OSNIVAČ</t>
  </si>
  <si>
    <t>državni</t>
  </si>
  <si>
    <t>vjerski</t>
  </si>
  <si>
    <t>privatni</t>
  </si>
  <si>
    <t>II. PODACI O BROJU UČENIKA U ODGOJNIM SKUPINAMA</t>
  </si>
  <si>
    <t>Vrsta</t>
  </si>
  <si>
    <t>Šifra</t>
  </si>
  <si>
    <t>1. put upisani</t>
  </si>
  <si>
    <t>ponavljači</t>
  </si>
  <si>
    <t>III. TEHNIČKI PODACI O DOMU</t>
  </si>
  <si>
    <t>Površina zatvorenog prostora doma (m2)</t>
  </si>
  <si>
    <t>Ukupan broj soba</t>
  </si>
  <si>
    <t>Ukupan kapacitet doma</t>
  </si>
  <si>
    <t>voditelj doma</t>
  </si>
  <si>
    <t>noćni pazitelj</t>
  </si>
  <si>
    <t>Odgojna skupina</t>
  </si>
  <si>
    <t>Broj učenika u odgojnoj skupini</t>
  </si>
  <si>
    <t>Broj sati tjedno u odgojnoj skupini</t>
  </si>
  <si>
    <t>NEPOSREDAN 
ODGOJNO-OBRAZOVNI 
RAD</t>
  </si>
  <si>
    <t>Voditelj odgojne skupine</t>
  </si>
  <si>
    <t>Izborni programi</t>
  </si>
  <si>
    <t>Posebni programi</t>
  </si>
  <si>
    <t>Rad s učenicima cijeloga doma</t>
  </si>
  <si>
    <t>Odgajatelj početnik</t>
  </si>
  <si>
    <t>Pravilnik o 
normi rada</t>
  </si>
  <si>
    <t>Ostali poslovi</t>
  </si>
  <si>
    <t>Broj studenata u domu</t>
  </si>
  <si>
    <t>Tjedno zaduženje u odgojnoj skupini</t>
  </si>
  <si>
    <t>V. TJEDNA ZADUŽENJA ODGAJATELJA</t>
  </si>
  <si>
    <t xml:space="preserve">Ime i prezime odgajatelja 
</t>
  </si>
  <si>
    <t>Rad u više domova / škola</t>
  </si>
  <si>
    <t>pomoćni kuhar</t>
  </si>
  <si>
    <t>voditelj kuhinje</t>
  </si>
  <si>
    <t>II. razred</t>
  </si>
  <si>
    <t>III. razred</t>
  </si>
  <si>
    <t>IV. razred</t>
  </si>
  <si>
    <t>Broj skupina u učeničkom domu</t>
  </si>
  <si>
    <t>Adresa</t>
  </si>
  <si>
    <t>Prostor koristi i druga škola/dom</t>
  </si>
  <si>
    <t>PROSTOR</t>
  </si>
  <si>
    <t>stručni suradnik-pedagog</t>
  </si>
  <si>
    <t>stručni suradnik-psiholog</t>
  </si>
  <si>
    <t>stručni suradnik-knjižničar</t>
  </si>
  <si>
    <t>stručni suradnik edu-reh smjera</t>
  </si>
  <si>
    <t>Članak 24., stavak 1. (godine radnog staža)</t>
  </si>
  <si>
    <t>Članak 30., stavak 1. (povoljnija norma)</t>
  </si>
  <si>
    <t>Članak 51., stavak 5. (povjerenik za zaštitu na radu)</t>
  </si>
  <si>
    <t>Članak 72., stavak 5. (sindikalni povjerenik)</t>
  </si>
  <si>
    <t>V. razred</t>
  </si>
  <si>
    <t xml:space="preserve">odaberite </t>
  </si>
  <si>
    <t>Boško Botica</t>
  </si>
  <si>
    <t>Srednja škola Bol</t>
  </si>
  <si>
    <t>Bol</t>
  </si>
  <si>
    <t>Bračka cesta 3</t>
  </si>
  <si>
    <t>635-141</t>
  </si>
  <si>
    <t>ured@ss-bol.skole.hr</t>
  </si>
  <si>
    <t>Sani Bodlović</t>
  </si>
  <si>
    <t>099 560 1219</t>
  </si>
  <si>
    <t>diplomirani ekonomist</t>
  </si>
  <si>
    <t>Leo Lalić</t>
  </si>
  <si>
    <t>Nino Nižetić</t>
  </si>
  <si>
    <t>Ines Kraljević</t>
  </si>
  <si>
    <t>Frančeska Mladinić</t>
  </si>
  <si>
    <t>Deni Bjelobradić</t>
  </si>
  <si>
    <t>17-444-501</t>
  </si>
  <si>
    <t>Clea Denich</t>
  </si>
  <si>
    <t>SSS</t>
  </si>
  <si>
    <t>Marko Ujčić</t>
  </si>
  <si>
    <t>Vinka Arbunić</t>
  </si>
  <si>
    <t>mag. ekonomije</t>
  </si>
  <si>
    <t>prof.</t>
  </si>
  <si>
    <t>Šemsa Štambuk</t>
  </si>
  <si>
    <t>Maja Biliškov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</si>
</sst>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63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 CE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u val="single"/>
      <sz val="10"/>
      <color indexed="12"/>
      <name val="MS Sans Serif"/>
      <family val="2"/>
    </font>
    <font>
      <b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48"/>
      <name val="Arial Narrow"/>
      <family val="2"/>
    </font>
    <font>
      <i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 Narrow"/>
      <family val="2"/>
    </font>
    <font>
      <u val="single"/>
      <sz val="10"/>
      <color theme="1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33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57" fillId="0" borderId="10" xfId="0" applyFont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8" fillId="33" borderId="0" xfId="35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" fillId="0" borderId="0" xfId="54" applyFont="1" applyFill="1" applyBorder="1" applyAlignment="1">
      <alignment/>
      <protection/>
    </xf>
    <xf numFmtId="0" fontId="14" fillId="0" borderId="0" xfId="52" applyFont="1" applyFill="1" applyBorder="1" applyAlignment="1">
      <alignment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53" applyFont="1" applyFill="1" applyBorder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4" applyFont="1" applyFill="1" applyBorder="1" applyAlignment="1">
      <alignment horizontal="left"/>
      <protection/>
    </xf>
    <xf numFmtId="0" fontId="14" fillId="0" borderId="0" xfId="52" applyFont="1" applyFill="1" applyBorder="1" applyAlignment="1">
      <alignment horizontal="left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9" fillId="0" borderId="0" xfId="0" applyFont="1" applyFill="1" applyBorder="1" applyAlignment="1">
      <alignment horizontal="left"/>
    </xf>
    <xf numFmtId="0" fontId="60" fillId="34" borderId="1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59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35" borderId="14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3" fontId="14" fillId="35" borderId="15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35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61" fillId="36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9" fillId="34" borderId="16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62" fillId="34" borderId="10" xfId="0" applyFont="1" applyFill="1" applyBorder="1" applyAlignment="1">
      <alignment vertical="center" textRotation="90"/>
    </xf>
    <xf numFmtId="0" fontId="61" fillId="35" borderId="16" xfId="0" applyFont="1" applyFill="1" applyBorder="1" applyAlignment="1">
      <alignment horizontal="center" vertical="center" wrapText="1"/>
    </xf>
    <xf numFmtId="0" fontId="57" fillId="35" borderId="16" xfId="0" applyFont="1" applyFill="1" applyBorder="1" applyAlignment="1">
      <alignment horizontal="center" vertical="center" textRotation="90" wrapText="1"/>
    </xf>
    <xf numFmtId="0" fontId="9" fillId="35" borderId="16" xfId="0" applyFont="1" applyFill="1" applyBorder="1" applyAlignment="1">
      <alignment horizontal="center" vertical="center" textRotation="90" wrapText="1"/>
    </xf>
    <xf numFmtId="0" fontId="61" fillId="35" borderId="16" xfId="0" applyFont="1" applyFill="1" applyBorder="1" applyAlignment="1">
      <alignment horizontal="left" textRotation="90"/>
    </xf>
    <xf numFmtId="0" fontId="57" fillId="35" borderId="16" xfId="0" applyFont="1" applyFill="1" applyBorder="1" applyAlignment="1">
      <alignment horizontal="left" textRotation="90"/>
    </xf>
    <xf numFmtId="0" fontId="57" fillId="35" borderId="16" xfId="0" applyFont="1" applyFill="1" applyBorder="1" applyAlignment="1">
      <alignment textRotation="90"/>
    </xf>
    <xf numFmtId="0" fontId="61" fillId="36" borderId="16" xfId="0" applyFont="1" applyFill="1" applyBorder="1" applyAlignment="1">
      <alignment textRotation="90"/>
    </xf>
    <xf numFmtId="0" fontId="61" fillId="35" borderId="16" xfId="0" applyFont="1" applyFill="1" applyBorder="1" applyAlignment="1">
      <alignment textRotation="90"/>
    </xf>
    <xf numFmtId="0" fontId="57" fillId="0" borderId="10" xfId="0" applyFont="1" applyFill="1" applyBorder="1" applyAlignment="1" applyProtection="1">
      <alignment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1" fillId="35" borderId="0" xfId="0" applyFont="1" applyFill="1" applyAlignment="1">
      <alignment textRotation="90"/>
    </xf>
    <xf numFmtId="0" fontId="5" fillId="0" borderId="10" xfId="0" applyFont="1" applyBorder="1" applyAlignment="1">
      <alignment/>
    </xf>
    <xf numFmtId="3" fontId="13" fillId="36" borderId="15" xfId="0" applyNumberFormat="1" applyFont="1" applyFill="1" applyBorder="1" applyAlignment="1" applyProtection="1">
      <alignment vertical="center"/>
      <protection locked="0"/>
    </xf>
    <xf numFmtId="3" fontId="13" fillId="36" borderId="18" xfId="0" applyNumberFormat="1" applyFont="1" applyFill="1" applyBorder="1" applyAlignment="1" applyProtection="1">
      <alignment vertical="center"/>
      <protection locked="0"/>
    </xf>
    <xf numFmtId="3" fontId="14" fillId="37" borderId="19" xfId="0" applyNumberFormat="1" applyFont="1" applyFill="1" applyBorder="1" applyAlignment="1" applyProtection="1">
      <alignment vertical="center"/>
      <protection locked="0"/>
    </xf>
    <xf numFmtId="3" fontId="14" fillId="37" borderId="10" xfId="0" applyNumberFormat="1" applyFont="1" applyFill="1" applyBorder="1" applyAlignment="1" applyProtection="1">
      <alignment vertical="center"/>
      <protection locked="0"/>
    </xf>
    <xf numFmtId="0" fontId="59" fillId="34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/>
      <protection locked="0"/>
    </xf>
    <xf numFmtId="0" fontId="5" fillId="8" borderId="10" xfId="0" applyFont="1" applyFill="1" applyBorder="1" applyAlignment="1">
      <alignment/>
    </xf>
    <xf numFmtId="3" fontId="13" fillId="36" borderId="20" xfId="0" applyNumberFormat="1" applyFont="1" applyFill="1" applyBorder="1" applyAlignment="1" applyProtection="1">
      <alignment horizontal="right" vertical="center"/>
      <protection/>
    </xf>
    <xf numFmtId="3" fontId="13" fillId="36" borderId="21" xfId="0" applyNumberFormat="1" applyFont="1" applyFill="1" applyBorder="1" applyAlignment="1" applyProtection="1">
      <alignment horizontal="right" vertical="center"/>
      <protection/>
    </xf>
    <xf numFmtId="3" fontId="13" fillId="37" borderId="20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Border="1" applyAlignment="1">
      <alignment horizontal="center"/>
    </xf>
    <xf numFmtId="0" fontId="61" fillId="36" borderId="16" xfId="0" applyFont="1" applyFill="1" applyBorder="1" applyAlignment="1" applyProtection="1">
      <alignment horizontal="center" vertical="center" wrapText="1"/>
      <protection/>
    </xf>
    <xf numFmtId="0" fontId="61" fillId="36" borderId="10" xfId="0" applyFont="1" applyFill="1" applyBorder="1" applyAlignment="1" applyProtection="1">
      <alignment textRotation="90"/>
      <protection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57" fillId="35" borderId="10" xfId="0" applyFont="1" applyFill="1" applyBorder="1" applyAlignment="1" applyProtection="1">
      <alignment horizontal="right" vertical="center" wrapText="1"/>
      <protection locked="0"/>
    </xf>
    <xf numFmtId="3" fontId="14" fillId="35" borderId="22" xfId="0" applyNumberFormat="1" applyFont="1" applyFill="1" applyBorder="1" applyAlignment="1" applyProtection="1">
      <alignment vertical="center"/>
      <protection locked="0"/>
    </xf>
    <xf numFmtId="3" fontId="14" fillId="35" borderId="23" xfId="0" applyNumberFormat="1" applyFont="1" applyFill="1" applyBorder="1" applyAlignment="1" applyProtection="1">
      <alignment vertical="center"/>
      <protection locked="0"/>
    </xf>
    <xf numFmtId="3" fontId="13" fillId="36" borderId="24" xfId="0" applyNumberFormat="1" applyFont="1" applyFill="1" applyBorder="1" applyAlignment="1" applyProtection="1">
      <alignment horizontal="right" vertical="center"/>
      <protection/>
    </xf>
    <xf numFmtId="3" fontId="14" fillId="33" borderId="25" xfId="0" applyNumberFormat="1" applyFont="1" applyFill="1" applyBorder="1" applyAlignment="1" applyProtection="1">
      <alignment vertical="center"/>
      <protection locked="0"/>
    </xf>
    <xf numFmtId="3" fontId="14" fillId="33" borderId="26" xfId="0" applyNumberFormat="1" applyFont="1" applyFill="1" applyBorder="1" applyAlignment="1" applyProtection="1">
      <alignment vertical="center"/>
      <protection locked="0"/>
    </xf>
    <xf numFmtId="3" fontId="13" fillId="33" borderId="27" xfId="0" applyNumberFormat="1" applyFont="1" applyFill="1" applyBorder="1" applyAlignment="1" applyProtection="1">
      <alignment horizontal="right" vertical="center"/>
      <protection/>
    </xf>
    <xf numFmtId="3" fontId="13" fillId="33" borderId="19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horizontal="right" vertical="center"/>
      <protection/>
    </xf>
    <xf numFmtId="0" fontId="59" fillId="34" borderId="28" xfId="0" applyFont="1" applyFill="1" applyBorder="1" applyAlignment="1">
      <alignment horizontal="left"/>
    </xf>
    <xf numFmtId="0" fontId="59" fillId="34" borderId="29" xfId="0" applyFont="1" applyFill="1" applyBorder="1" applyAlignment="1">
      <alignment horizontal="left"/>
    </xf>
    <xf numFmtId="0" fontId="5" fillId="0" borderId="30" xfId="0" applyFont="1" applyBorder="1" applyAlignment="1">
      <alignment horizontal="right"/>
    </xf>
    <xf numFmtId="3" fontId="14" fillId="37" borderId="25" xfId="0" applyNumberFormat="1" applyFont="1" applyFill="1" applyBorder="1" applyAlignment="1" applyProtection="1">
      <alignment horizontal="center" vertical="center"/>
      <protection locked="0"/>
    </xf>
    <xf numFmtId="0" fontId="14" fillId="37" borderId="19" xfId="0" applyNumberFormat="1" applyFont="1" applyFill="1" applyBorder="1" applyAlignment="1" applyProtection="1">
      <alignment horizontal="center" vertical="center"/>
      <protection locked="0"/>
    </xf>
    <xf numFmtId="0" fontId="14" fillId="37" borderId="26" xfId="0" applyNumberFormat="1" applyFont="1" applyFill="1" applyBorder="1" applyAlignment="1" applyProtection="1">
      <alignment horizontal="center" vertical="center"/>
      <protection locked="0"/>
    </xf>
    <xf numFmtId="0" fontId="1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31" xfId="0" applyNumberFormat="1" applyFont="1" applyFill="1" applyBorder="1" applyAlignment="1">
      <alignment horizontal="center" vertical="center" textRotation="90" wrapText="1"/>
    </xf>
    <xf numFmtId="49" fontId="14" fillId="0" borderId="32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vertical="center" textRotation="90" wrapText="1"/>
    </xf>
    <xf numFmtId="49" fontId="14" fillId="0" borderId="33" xfId="0" applyNumberFormat="1" applyFont="1" applyFill="1" applyBorder="1" applyAlignment="1">
      <alignment horizontal="center" vertical="center" textRotation="90" wrapText="1"/>
    </xf>
    <xf numFmtId="2" fontId="59" fillId="34" borderId="34" xfId="0" applyNumberFormat="1" applyFont="1" applyFill="1" applyBorder="1" applyAlignment="1">
      <alignment horizontal="center" vertical="center"/>
    </xf>
    <xf numFmtId="2" fontId="59" fillId="34" borderId="35" xfId="0" applyNumberFormat="1" applyFont="1" applyFill="1" applyBorder="1" applyAlignment="1">
      <alignment horizontal="center" vertical="center"/>
    </xf>
    <xf numFmtId="2" fontId="59" fillId="34" borderId="36" xfId="0" applyNumberFormat="1" applyFont="1" applyFill="1" applyBorder="1" applyAlignment="1">
      <alignment horizontal="center" vertical="center"/>
    </xf>
    <xf numFmtId="49" fontId="13" fillId="35" borderId="18" xfId="0" applyNumberFormat="1" applyFont="1" applyFill="1" applyBorder="1" applyAlignment="1">
      <alignment horizontal="center" vertical="center" textRotation="90" wrapText="1"/>
    </xf>
    <xf numFmtId="49" fontId="13" fillId="35" borderId="37" xfId="0" applyNumberFormat="1" applyFont="1" applyFill="1" applyBorder="1" applyAlignment="1">
      <alignment horizontal="center" vertical="center" textRotation="90" wrapText="1"/>
    </xf>
    <xf numFmtId="49" fontId="14" fillId="0" borderId="19" xfId="0" applyNumberFormat="1" applyFont="1" applyFill="1" applyBorder="1" applyAlignment="1">
      <alignment horizontal="center" vertical="center" textRotation="90" wrapText="1"/>
    </xf>
    <xf numFmtId="49" fontId="14" fillId="0" borderId="38" xfId="0" applyNumberFormat="1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3" fontId="13" fillId="37" borderId="39" xfId="0" applyNumberFormat="1" applyFont="1" applyFill="1" applyBorder="1" applyAlignment="1" applyProtection="1">
      <alignment horizontal="right" vertical="center"/>
      <protection/>
    </xf>
    <xf numFmtId="3" fontId="13" fillId="37" borderId="40" xfId="0" applyNumberFormat="1" applyFont="1" applyFill="1" applyBorder="1" applyAlignment="1" applyProtection="1">
      <alignment horizontal="right" vertical="center"/>
      <protection/>
    </xf>
    <xf numFmtId="0" fontId="13" fillId="0" borderId="28" xfId="0" applyFont="1" applyFill="1" applyBorder="1" applyAlignment="1" applyProtection="1">
      <alignment horizontal="right" vertical="center"/>
      <protection locked="0"/>
    </xf>
    <xf numFmtId="0" fontId="13" fillId="0" borderId="23" xfId="0" applyFont="1" applyFill="1" applyBorder="1" applyAlignment="1" applyProtection="1">
      <alignment horizontal="right" vertical="center"/>
      <protection locked="0"/>
    </xf>
    <xf numFmtId="0" fontId="13" fillId="0" borderId="29" xfId="0" applyFont="1" applyFill="1" applyBorder="1" applyAlignment="1" applyProtection="1">
      <alignment horizontal="right" vertical="center"/>
      <protection locked="0"/>
    </xf>
    <xf numFmtId="3" fontId="13" fillId="36" borderId="39" xfId="0" applyNumberFormat="1" applyFont="1" applyFill="1" applyBorder="1" applyAlignment="1" applyProtection="1">
      <alignment horizontal="right" vertical="center"/>
      <protection/>
    </xf>
    <xf numFmtId="3" fontId="13" fillId="36" borderId="40" xfId="0" applyNumberFormat="1" applyFont="1" applyFill="1" applyBorder="1" applyAlignment="1" applyProtection="1">
      <alignment horizontal="right" vertical="center"/>
      <protection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0" fontId="59" fillId="34" borderId="28" xfId="0" applyFont="1" applyFill="1" applyBorder="1" applyAlignment="1" applyProtection="1">
      <alignment horizontal="center"/>
      <protection locked="0"/>
    </xf>
    <xf numFmtId="0" fontId="59" fillId="34" borderId="23" xfId="0" applyFont="1" applyFill="1" applyBorder="1" applyAlignment="1" applyProtection="1">
      <alignment horizontal="center"/>
      <protection locked="0"/>
    </xf>
    <xf numFmtId="0" fontId="59" fillId="34" borderId="29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5" fillId="35" borderId="28" xfId="0" applyFont="1" applyFill="1" applyBorder="1" applyAlignment="1" applyProtection="1">
      <alignment horizontal="right"/>
      <protection locked="0"/>
    </xf>
    <xf numFmtId="0" fontId="5" fillId="35" borderId="23" xfId="0" applyFont="1" applyFill="1" applyBorder="1" applyAlignment="1" applyProtection="1">
      <alignment horizontal="right"/>
      <protection locked="0"/>
    </xf>
    <xf numFmtId="0" fontId="5" fillId="35" borderId="29" xfId="0" applyFont="1" applyFill="1" applyBorder="1" applyAlignment="1" applyProtection="1">
      <alignment horizontal="right"/>
      <protection locked="0"/>
    </xf>
    <xf numFmtId="1" fontId="5" fillId="35" borderId="28" xfId="0" applyNumberFormat="1" applyFont="1" applyFill="1" applyBorder="1" applyAlignment="1" applyProtection="1">
      <alignment horizontal="right"/>
      <protection locked="0"/>
    </xf>
    <xf numFmtId="1" fontId="5" fillId="35" borderId="23" xfId="0" applyNumberFormat="1" applyFont="1" applyFill="1" applyBorder="1" applyAlignment="1" applyProtection="1">
      <alignment horizontal="right"/>
      <protection locked="0"/>
    </xf>
    <xf numFmtId="1" fontId="5" fillId="35" borderId="29" xfId="0" applyNumberFormat="1" applyFont="1" applyFill="1" applyBorder="1" applyAlignment="1" applyProtection="1">
      <alignment horizontal="right"/>
      <protection locked="0"/>
    </xf>
    <xf numFmtId="0" fontId="42" fillId="0" borderId="28" xfId="35" applyFill="1" applyBorder="1" applyAlignment="1" applyProtection="1">
      <alignment horizontal="center"/>
      <protection locked="0"/>
    </xf>
    <xf numFmtId="2" fontId="59" fillId="34" borderId="39" xfId="0" applyNumberFormat="1" applyFont="1" applyFill="1" applyBorder="1" applyAlignment="1">
      <alignment horizontal="center" vertical="center"/>
    </xf>
    <xf numFmtId="2" fontId="59" fillId="34" borderId="24" xfId="0" applyNumberFormat="1" applyFont="1" applyFill="1" applyBorder="1" applyAlignment="1">
      <alignment horizontal="center" vertical="center"/>
    </xf>
    <xf numFmtId="2" fontId="59" fillId="34" borderId="44" xfId="0" applyNumberFormat="1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 textRotation="90" wrapText="1"/>
    </xf>
    <xf numFmtId="49" fontId="14" fillId="33" borderId="12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 wrapText="1"/>
    </xf>
    <xf numFmtId="0" fontId="62" fillId="34" borderId="30" xfId="0" applyFont="1" applyFill="1" applyBorder="1" applyAlignment="1">
      <alignment horizontal="center" vertical="center"/>
    </xf>
    <xf numFmtId="0" fontId="62" fillId="34" borderId="45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2" fillId="34" borderId="47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2" fillId="34" borderId="10" xfId="0" applyFont="1" applyFill="1" applyBorder="1" applyAlignment="1">
      <alignment horizontal="center" vertical="center" textRotation="90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28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9" xfId="0" applyFont="1" applyFill="1" applyBorder="1" applyAlignment="1">
      <alignment horizontal="center" vertical="center" wrapText="1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14_Mišljenje Ureda na Plan upisa za 2004-2005 ODSTUPANJA" xfId="52"/>
    <cellStyle name="Normal_20_Medimurska zupanija tablica-upisi" xfId="53"/>
    <cellStyle name="Normal_Query1" xfId="54"/>
    <cellStyle name="Obično 2" xfId="55"/>
    <cellStyle name="Obično_List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ed@ss-bol.skole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indexed="12"/>
  </sheetPr>
  <dimension ref="A1:BE187"/>
  <sheetViews>
    <sheetView showGridLines="0" tabSelected="1" workbookViewId="0" topLeftCell="A1">
      <selection activeCell="N15" sqref="N15"/>
    </sheetView>
  </sheetViews>
  <sheetFormatPr defaultColWidth="9.140625" defaultRowHeight="12.75"/>
  <cols>
    <col min="1" max="1" width="26.00390625" style="1" customWidth="1"/>
    <col min="2" max="2" width="2.57421875" style="1" customWidth="1"/>
    <col min="3" max="3" width="1.8515625" style="1" customWidth="1"/>
    <col min="4" max="5" width="4.421875" style="1" customWidth="1"/>
    <col min="6" max="6" width="2.57421875" style="1" customWidth="1"/>
    <col min="7" max="7" width="1.8515625" style="1" customWidth="1"/>
    <col min="8" max="9" width="4.421875" style="1" customWidth="1"/>
    <col min="10" max="10" width="2.57421875" style="1" customWidth="1"/>
    <col min="11" max="11" width="1.8515625" style="1" customWidth="1"/>
    <col min="12" max="13" width="4.421875" style="1" customWidth="1"/>
    <col min="14" max="14" width="1.8515625" style="1" customWidth="1"/>
    <col min="15" max="15" width="2.57421875" style="1" customWidth="1"/>
    <col min="16" max="20" width="4.421875" style="1" customWidth="1"/>
    <col min="21" max="21" width="2.57421875" style="1" customWidth="1"/>
    <col min="22" max="22" width="1.8515625" style="1" customWidth="1"/>
    <col min="23" max="23" width="5.140625" style="1" customWidth="1"/>
    <col min="24" max="24" width="4.8515625" style="1" customWidth="1"/>
    <col min="25" max="25" width="9.00390625" style="1" hidden="1" customWidth="1"/>
    <col min="26" max="26" width="7.57421875" style="1" hidden="1" customWidth="1"/>
    <col min="27" max="27" width="4.57421875" style="1" hidden="1" customWidth="1"/>
    <col min="28" max="28" width="7.421875" style="1" hidden="1" customWidth="1"/>
    <col min="29" max="29" width="9.421875" style="1" hidden="1" customWidth="1"/>
    <col min="30" max="30" width="11.8515625" style="1" hidden="1" customWidth="1"/>
    <col min="31" max="43" width="18.57421875" style="1" hidden="1" customWidth="1"/>
    <col min="44" max="44" width="32.140625" style="1" hidden="1" customWidth="1"/>
    <col min="45" max="45" width="32.421875" style="1" hidden="1" customWidth="1"/>
    <col min="46" max="46" width="23.57421875" style="1" hidden="1" customWidth="1"/>
    <col min="47" max="47" width="22.8515625" style="1" hidden="1" customWidth="1"/>
    <col min="48" max="48" width="19.140625" style="1" hidden="1" customWidth="1"/>
    <col min="49" max="49" width="27.140625" style="1" hidden="1" customWidth="1"/>
    <col min="50" max="50" width="9.140625" style="1" hidden="1" customWidth="1"/>
    <col min="51" max="51" width="19.421875" style="1" hidden="1" customWidth="1"/>
    <col min="52" max="53" width="9.140625" style="1" hidden="1" customWidth="1"/>
    <col min="54" max="16384" width="9.140625" style="1" customWidth="1"/>
  </cols>
  <sheetData>
    <row r="1" spans="1:12" ht="15" customHeight="1">
      <c r="A1" s="17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59"/>
    </row>
    <row r="3" spans="1:53" ht="12.75">
      <c r="A3" s="56" t="s">
        <v>84</v>
      </c>
      <c r="B3" s="148" t="s">
        <v>144</v>
      </c>
      <c r="C3" s="149"/>
      <c r="D3" s="149"/>
      <c r="E3" s="149"/>
      <c r="F3" s="149"/>
      <c r="G3" s="149"/>
      <c r="H3" s="149"/>
      <c r="I3" s="149"/>
      <c r="J3" s="149"/>
      <c r="K3" s="150"/>
      <c r="L3" s="6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AD3" s="69"/>
      <c r="AE3" s="56" t="s">
        <v>84</v>
      </c>
      <c r="AF3" s="56" t="s">
        <v>85</v>
      </c>
      <c r="AG3" s="56" t="s">
        <v>91</v>
      </c>
      <c r="AH3" s="56" t="s">
        <v>92</v>
      </c>
      <c r="AI3" s="56" t="s">
        <v>58</v>
      </c>
      <c r="AJ3" s="56" t="s">
        <v>53</v>
      </c>
      <c r="AK3" s="56" t="s">
        <v>47</v>
      </c>
      <c r="AL3" s="56" t="s">
        <v>48</v>
      </c>
      <c r="AM3" s="56" t="s">
        <v>130</v>
      </c>
      <c r="AN3" s="56" t="s">
        <v>27</v>
      </c>
      <c r="AO3" s="56" t="s">
        <v>28</v>
      </c>
      <c r="AP3" s="56" t="s">
        <v>29</v>
      </c>
      <c r="AQ3" s="56" t="s">
        <v>1</v>
      </c>
      <c r="AR3" s="56" t="s">
        <v>2</v>
      </c>
      <c r="AS3" s="77" t="s">
        <v>103</v>
      </c>
      <c r="AT3" s="77" t="s">
        <v>34</v>
      </c>
      <c r="AU3" s="77" t="s">
        <v>105</v>
      </c>
      <c r="AV3" s="78" t="s">
        <v>104</v>
      </c>
      <c r="AW3" s="96" t="s">
        <v>129</v>
      </c>
      <c r="AX3" s="116" t="s">
        <v>131</v>
      </c>
      <c r="AY3" s="117"/>
      <c r="AZ3" s="116" t="s">
        <v>119</v>
      </c>
      <c r="BA3" s="117"/>
    </row>
    <row r="4" spans="1:53" ht="12.75">
      <c r="A4" s="56" t="s">
        <v>85</v>
      </c>
      <c r="B4" s="151" t="s">
        <v>157</v>
      </c>
      <c r="C4" s="152"/>
      <c r="D4" s="152"/>
      <c r="E4" s="152"/>
      <c r="F4" s="152"/>
      <c r="G4" s="152"/>
      <c r="H4" s="152"/>
      <c r="I4" s="152"/>
      <c r="J4" s="152"/>
      <c r="K4" s="153"/>
      <c r="L4" s="60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D4" s="70"/>
      <c r="AE4" s="70" t="str">
        <f>NazivDoma</f>
        <v>Srednja škola Bol</v>
      </c>
      <c r="AF4" s="70" t="str">
        <f>SifraDoma</f>
        <v>17-444-501</v>
      </c>
      <c r="AG4" s="70" t="str">
        <f>VrstaDoma</f>
        <v>mješoviti</v>
      </c>
      <c r="AH4" s="70" t="str">
        <f>Samostalan</f>
        <v>ne</v>
      </c>
      <c r="AI4" s="70" t="str">
        <f>Osnivac</f>
        <v>državni</v>
      </c>
      <c r="AJ4" s="26" t="str">
        <f>Zupanija</f>
        <v>Splitsko-dalmatinska</v>
      </c>
      <c r="AK4" s="70" t="str">
        <f>GradMjesto</f>
        <v>Bol</v>
      </c>
      <c r="AL4" s="70">
        <f>PostanskiBroj</f>
        <v>21420</v>
      </c>
      <c r="AM4" s="70" t="str">
        <f>Ulica</f>
        <v>Bračka cesta 3</v>
      </c>
      <c r="AN4" s="70" t="str">
        <f>Telefon</f>
        <v>635-141</v>
      </c>
      <c r="AO4" s="70" t="str">
        <f>Fax</f>
        <v>635-141</v>
      </c>
      <c r="AP4" s="70" t="str">
        <f>Email</f>
        <v>ured@ss-bol.skole.hr</v>
      </c>
      <c r="AQ4" s="70" t="str">
        <f>Ravnatelj</f>
        <v>Sani Bodlović</v>
      </c>
      <c r="AR4" s="70" t="str">
        <f>Mob</f>
        <v>099 560 1219</v>
      </c>
      <c r="AS4" s="1">
        <f>Povrsina</f>
        <v>815</v>
      </c>
      <c r="AT4" s="1" t="str">
        <f>Grijanje</f>
        <v>odaberite</v>
      </c>
      <c r="AU4" s="1">
        <f>Kapacitet</f>
        <v>70</v>
      </c>
      <c r="AV4" s="1">
        <f>BrojSoba</f>
        <v>20</v>
      </c>
      <c r="AW4" s="1">
        <f>BrojSkupina</f>
        <v>3</v>
      </c>
      <c r="AX4" s="118" t="str">
        <f>ProstorKoristi</f>
        <v>ne</v>
      </c>
      <c r="AY4" s="118"/>
      <c r="AZ4" s="118">
        <f>BrojStudenata</f>
        <v>0</v>
      </c>
      <c r="BA4" s="118"/>
    </row>
    <row r="5" spans="1:24" ht="12.75">
      <c r="A5" s="56" t="s">
        <v>91</v>
      </c>
      <c r="B5" s="154" t="s">
        <v>90</v>
      </c>
      <c r="C5" s="155"/>
      <c r="D5" s="155"/>
      <c r="E5" s="155"/>
      <c r="F5" s="155"/>
      <c r="G5" s="155"/>
      <c r="H5" s="155"/>
      <c r="I5" s="155"/>
      <c r="J5" s="155"/>
      <c r="K5" s="156"/>
      <c r="L5" s="6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>
      <c r="A6" s="56" t="s">
        <v>92</v>
      </c>
      <c r="B6" s="154" t="s">
        <v>36</v>
      </c>
      <c r="C6" s="155"/>
      <c r="D6" s="155"/>
      <c r="E6" s="155"/>
      <c r="F6" s="155"/>
      <c r="G6" s="155"/>
      <c r="H6" s="155"/>
      <c r="I6" s="155"/>
      <c r="J6" s="155"/>
      <c r="K6" s="156"/>
      <c r="L6" s="6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56" t="s">
        <v>58</v>
      </c>
      <c r="B7" s="154" t="s">
        <v>94</v>
      </c>
      <c r="C7" s="155"/>
      <c r="D7" s="155"/>
      <c r="E7" s="155"/>
      <c r="F7" s="155"/>
      <c r="G7" s="155"/>
      <c r="H7" s="155"/>
      <c r="I7" s="155"/>
      <c r="J7" s="155"/>
      <c r="K7" s="156"/>
      <c r="L7" s="6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>
      <c r="A8" s="56" t="s">
        <v>53</v>
      </c>
      <c r="B8" s="157" t="s">
        <v>75</v>
      </c>
      <c r="C8" s="158"/>
      <c r="D8" s="158"/>
      <c r="E8" s="158"/>
      <c r="F8" s="158"/>
      <c r="G8" s="158"/>
      <c r="H8" s="158"/>
      <c r="I8" s="158"/>
      <c r="J8" s="158"/>
      <c r="K8" s="159"/>
      <c r="L8" s="6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75">
      <c r="A9" s="56" t="s">
        <v>47</v>
      </c>
      <c r="B9" s="134" t="s">
        <v>145</v>
      </c>
      <c r="C9" s="135"/>
      <c r="D9" s="135"/>
      <c r="E9" s="135"/>
      <c r="F9" s="135"/>
      <c r="G9" s="135"/>
      <c r="H9" s="135"/>
      <c r="I9" s="135"/>
      <c r="J9" s="135"/>
      <c r="K9" s="136"/>
      <c r="L9" s="62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2.75">
      <c r="A10" s="56" t="s">
        <v>48</v>
      </c>
      <c r="B10" s="134">
        <v>21420</v>
      </c>
      <c r="C10" s="135"/>
      <c r="D10" s="135"/>
      <c r="E10" s="135"/>
      <c r="F10" s="135"/>
      <c r="G10" s="135"/>
      <c r="H10" s="135"/>
      <c r="I10" s="135"/>
      <c r="J10" s="135"/>
      <c r="K10" s="136"/>
      <c r="L10" s="62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2.75">
      <c r="A11" s="56" t="s">
        <v>130</v>
      </c>
      <c r="B11" s="134" t="s">
        <v>146</v>
      </c>
      <c r="C11" s="135"/>
      <c r="D11" s="135"/>
      <c r="E11" s="135"/>
      <c r="F11" s="135"/>
      <c r="G11" s="135"/>
      <c r="H11" s="135"/>
      <c r="I11" s="135"/>
      <c r="J11" s="135"/>
      <c r="K11" s="136"/>
      <c r="L11" s="62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2.75">
      <c r="A12" s="56" t="s">
        <v>27</v>
      </c>
      <c r="B12" s="134" t="s">
        <v>147</v>
      </c>
      <c r="C12" s="135"/>
      <c r="D12" s="135"/>
      <c r="E12" s="135"/>
      <c r="F12" s="135"/>
      <c r="G12" s="135"/>
      <c r="H12" s="135"/>
      <c r="I12" s="135"/>
      <c r="J12" s="135"/>
      <c r="K12" s="136"/>
      <c r="L12" s="62"/>
      <c r="M12" s="20"/>
      <c r="N12" s="20"/>
      <c r="O12" s="20"/>
      <c r="P12" s="20"/>
      <c r="Q12" s="20"/>
      <c r="R12" s="20"/>
      <c r="S12" s="20"/>
      <c r="T12" s="20"/>
      <c r="U12" s="21"/>
      <c r="V12" s="21"/>
      <c r="W12" s="21"/>
      <c r="X12" s="20"/>
    </row>
    <row r="13" spans="1:24" ht="12.75">
      <c r="A13" s="56" t="s">
        <v>28</v>
      </c>
      <c r="B13" s="134" t="s">
        <v>147</v>
      </c>
      <c r="C13" s="135"/>
      <c r="D13" s="135"/>
      <c r="E13" s="135"/>
      <c r="F13" s="135"/>
      <c r="G13" s="135"/>
      <c r="H13" s="135"/>
      <c r="I13" s="135"/>
      <c r="J13" s="135"/>
      <c r="K13" s="136"/>
      <c r="L13" s="62"/>
      <c r="M13" s="20"/>
      <c r="N13" s="20"/>
      <c r="O13" s="20"/>
      <c r="P13" s="20"/>
      <c r="Q13" s="20"/>
      <c r="R13" s="20"/>
      <c r="S13" s="20"/>
      <c r="T13" s="20"/>
      <c r="U13" s="21"/>
      <c r="V13" s="21"/>
      <c r="W13" s="21"/>
      <c r="X13" s="20"/>
    </row>
    <row r="14" spans="1:24" ht="12.75">
      <c r="A14" s="56" t="s">
        <v>29</v>
      </c>
      <c r="B14" s="160" t="s">
        <v>148</v>
      </c>
      <c r="C14" s="135"/>
      <c r="D14" s="135"/>
      <c r="E14" s="135"/>
      <c r="F14" s="135"/>
      <c r="G14" s="135"/>
      <c r="H14" s="135"/>
      <c r="I14" s="135"/>
      <c r="J14" s="135"/>
      <c r="K14" s="136"/>
      <c r="L14" s="62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20"/>
    </row>
    <row r="15" spans="1:24" ht="12.75">
      <c r="A15" s="56" t="s">
        <v>1</v>
      </c>
      <c r="B15" s="134" t="s">
        <v>149</v>
      </c>
      <c r="C15" s="135"/>
      <c r="D15" s="135"/>
      <c r="E15" s="135"/>
      <c r="F15" s="135"/>
      <c r="G15" s="135"/>
      <c r="H15" s="135"/>
      <c r="I15" s="135"/>
      <c r="J15" s="135"/>
      <c r="K15" s="136"/>
      <c r="L15" s="62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 ht="12.75">
      <c r="A16" s="56" t="s">
        <v>2</v>
      </c>
      <c r="B16" s="134" t="s">
        <v>150</v>
      </c>
      <c r="C16" s="135"/>
      <c r="D16" s="135"/>
      <c r="E16" s="135"/>
      <c r="F16" s="135"/>
      <c r="G16" s="135"/>
      <c r="H16" s="135"/>
      <c r="I16" s="135"/>
      <c r="J16" s="135"/>
      <c r="K16" s="136"/>
      <c r="L16" s="62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9" spans="1:24" ht="12.75">
      <c r="A19" s="49" t="s">
        <v>97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59"/>
      <c r="S19" s="59"/>
      <c r="T19" s="59"/>
      <c r="U19" s="59"/>
      <c r="V19" s="59"/>
      <c r="W19" s="59"/>
      <c r="X19" s="59"/>
    </row>
    <row r="20" ht="13.5" thickBot="1">
      <c r="A20" s="24"/>
    </row>
    <row r="21" spans="1:47" ht="12.75" customHeight="1" thickBot="1">
      <c r="A21" s="166"/>
      <c r="B21" s="127" t="s">
        <v>3</v>
      </c>
      <c r="C21" s="128"/>
      <c r="D21" s="128"/>
      <c r="E21" s="129"/>
      <c r="F21" s="127" t="s">
        <v>126</v>
      </c>
      <c r="G21" s="128"/>
      <c r="H21" s="128"/>
      <c r="I21" s="129"/>
      <c r="J21" s="127" t="s">
        <v>127</v>
      </c>
      <c r="K21" s="128"/>
      <c r="L21" s="128"/>
      <c r="M21" s="129"/>
      <c r="N21" s="127" t="s">
        <v>128</v>
      </c>
      <c r="O21" s="128"/>
      <c r="P21" s="128"/>
      <c r="Q21" s="129"/>
      <c r="R21" s="161" t="s">
        <v>141</v>
      </c>
      <c r="S21" s="162"/>
      <c r="T21" s="163"/>
      <c r="U21" s="127" t="s">
        <v>0</v>
      </c>
      <c r="V21" s="128"/>
      <c r="W21" s="128"/>
      <c r="X21" s="129"/>
      <c r="AS21" s="25"/>
      <c r="AT21" s="25"/>
      <c r="AU21" s="25"/>
    </row>
    <row r="22" spans="1:48" ht="12.75" customHeight="1">
      <c r="A22" s="166"/>
      <c r="B22" s="123" t="s">
        <v>100</v>
      </c>
      <c r="C22" s="124"/>
      <c r="D22" s="132" t="s">
        <v>101</v>
      </c>
      <c r="E22" s="130" t="s">
        <v>46</v>
      </c>
      <c r="F22" s="123" t="s">
        <v>100</v>
      </c>
      <c r="G22" s="124"/>
      <c r="H22" s="132" t="s">
        <v>101</v>
      </c>
      <c r="I22" s="130" t="s">
        <v>46</v>
      </c>
      <c r="J22" s="123" t="s">
        <v>100</v>
      </c>
      <c r="K22" s="124"/>
      <c r="L22" s="132" t="s">
        <v>101</v>
      </c>
      <c r="M22" s="130" t="s">
        <v>46</v>
      </c>
      <c r="N22" s="123" t="s">
        <v>100</v>
      </c>
      <c r="O22" s="124"/>
      <c r="P22" s="132" t="s">
        <v>101</v>
      </c>
      <c r="Q22" s="130" t="s">
        <v>46</v>
      </c>
      <c r="R22" s="164" t="s">
        <v>100</v>
      </c>
      <c r="S22" s="132" t="s">
        <v>101</v>
      </c>
      <c r="T22" s="130" t="s">
        <v>46</v>
      </c>
      <c r="U22" s="123" t="s">
        <v>100</v>
      </c>
      <c r="V22" s="124"/>
      <c r="W22" s="132" t="s">
        <v>101</v>
      </c>
      <c r="X22" s="130" t="s">
        <v>46</v>
      </c>
      <c r="AR22" s="25"/>
      <c r="AS22" s="28"/>
      <c r="AT22" s="28"/>
      <c r="AU22" s="28"/>
      <c r="AV22" s="25"/>
    </row>
    <row r="23" spans="1:48" s="25" customFormat="1" ht="77.25" customHeight="1" thickBot="1">
      <c r="A23" s="166"/>
      <c r="B23" s="125"/>
      <c r="C23" s="126"/>
      <c r="D23" s="133"/>
      <c r="E23" s="131"/>
      <c r="F23" s="125"/>
      <c r="G23" s="126"/>
      <c r="H23" s="133"/>
      <c r="I23" s="131"/>
      <c r="J23" s="125"/>
      <c r="K23" s="126"/>
      <c r="L23" s="133"/>
      <c r="M23" s="131"/>
      <c r="N23" s="125"/>
      <c r="O23" s="126"/>
      <c r="P23" s="133"/>
      <c r="Q23" s="131"/>
      <c r="R23" s="165"/>
      <c r="S23" s="133"/>
      <c r="T23" s="131"/>
      <c r="U23" s="125"/>
      <c r="V23" s="126"/>
      <c r="W23" s="133"/>
      <c r="X23" s="131"/>
      <c r="Y23" s="25" t="s">
        <v>59</v>
      </c>
      <c r="Z23" s="25" t="s">
        <v>53</v>
      </c>
      <c r="AA23" s="25" t="s">
        <v>60</v>
      </c>
      <c r="AB23" s="25" t="s">
        <v>55</v>
      </c>
      <c r="AC23" s="25" t="s">
        <v>98</v>
      </c>
      <c r="AD23" s="25" t="s">
        <v>99</v>
      </c>
      <c r="AR23" s="28"/>
      <c r="AS23" s="30"/>
      <c r="AT23" s="32"/>
      <c r="AU23" s="32"/>
      <c r="AV23" s="28"/>
    </row>
    <row r="24" spans="1:57" s="25" customFormat="1" ht="15" customHeight="1">
      <c r="A24" s="57"/>
      <c r="B24" s="144">
        <v>10</v>
      </c>
      <c r="C24" s="145"/>
      <c r="D24" s="65">
        <v>0</v>
      </c>
      <c r="E24" s="66">
        <v>26</v>
      </c>
      <c r="F24" s="144">
        <v>21</v>
      </c>
      <c r="G24" s="145"/>
      <c r="H24" s="65">
        <v>0</v>
      </c>
      <c r="I24" s="66">
        <v>25</v>
      </c>
      <c r="J24" s="144">
        <v>24</v>
      </c>
      <c r="K24" s="145"/>
      <c r="L24" s="65"/>
      <c r="M24" s="66">
        <v>24</v>
      </c>
      <c r="N24" s="144"/>
      <c r="O24" s="145"/>
      <c r="P24" s="65"/>
      <c r="Q24" s="66"/>
      <c r="R24" s="110"/>
      <c r="S24" s="113"/>
      <c r="T24" s="107">
        <f>SUM(R24:S24)</f>
        <v>0</v>
      </c>
      <c r="U24" s="119">
        <f>SUM(B24,F24,J24,N24,R24)</f>
        <v>55</v>
      </c>
      <c r="V24" s="120"/>
      <c r="W24" s="94">
        <f>SUM(D24,H24,L24,P24,S24)</f>
        <v>0</v>
      </c>
      <c r="X24" s="93">
        <f>SUM(U24:W24)</f>
        <v>55</v>
      </c>
      <c r="Y24" s="26" t="str">
        <f aca="true" t="shared" si="0" ref="Y24:Y29">NazivDoma</f>
        <v>Srednja škola Bol</v>
      </c>
      <c r="Z24" s="26" t="str">
        <f aca="true" t="shared" si="1" ref="Z24:Z29">Zupanija</f>
        <v>Splitsko-dalmatinska</v>
      </c>
      <c r="AA24" s="26" t="str">
        <f aca="true" t="shared" si="2" ref="AA24:AA29">GradMjesto</f>
        <v>Bol</v>
      </c>
      <c r="AB24" s="26" t="str">
        <f aca="true" t="shared" si="3" ref="AB24:AB29">Osnivac</f>
        <v>državni</v>
      </c>
      <c r="AC24" s="26" t="str">
        <f aca="true" t="shared" si="4" ref="AC24:AC29">VrstaDoma</f>
        <v>mješoviti</v>
      </c>
      <c r="AD24" s="26" t="str">
        <f aca="true" t="shared" si="5" ref="AD24:AD29">SifraDoma</f>
        <v>17-444-501</v>
      </c>
      <c r="AE24" s="26"/>
      <c r="AF24" s="26"/>
      <c r="AG24" s="26"/>
      <c r="AH24" s="26"/>
      <c r="AI24" s="26"/>
      <c r="AJ24" s="26"/>
      <c r="AK24" s="26"/>
      <c r="AL24" s="26"/>
      <c r="AM24" s="27"/>
      <c r="AN24" s="28"/>
      <c r="AO24" s="29"/>
      <c r="AP24" s="28"/>
      <c r="AQ24" s="28"/>
      <c r="AR24" s="30"/>
      <c r="AS24" s="30"/>
      <c r="AT24" s="32"/>
      <c r="AU24" s="32"/>
      <c r="AV24" s="32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45" s="32" customFormat="1" ht="15" customHeight="1">
      <c r="A25" s="57"/>
      <c r="B25" s="146"/>
      <c r="C25" s="147"/>
      <c r="D25" s="67"/>
      <c r="E25" s="68"/>
      <c r="F25" s="146"/>
      <c r="G25" s="147"/>
      <c r="H25" s="67"/>
      <c r="I25" s="68"/>
      <c r="J25" s="146"/>
      <c r="K25" s="147"/>
      <c r="L25" s="67"/>
      <c r="M25" s="68"/>
      <c r="N25" s="146"/>
      <c r="O25" s="147"/>
      <c r="P25" s="67"/>
      <c r="Q25" s="68"/>
      <c r="R25" s="111"/>
      <c r="S25" s="114"/>
      <c r="T25" s="108"/>
      <c r="U25" s="121"/>
      <c r="V25" s="122"/>
      <c r="W25" s="95">
        <f>SUM(P25,L25,H25,D25)</f>
        <v>0</v>
      </c>
      <c r="X25" s="92">
        <f>SUM(Q25,M25,I25,E25)</f>
        <v>0</v>
      </c>
      <c r="Y25" s="26" t="str">
        <f t="shared" si="0"/>
        <v>Srednja škola Bol</v>
      </c>
      <c r="Z25" s="26" t="str">
        <f t="shared" si="1"/>
        <v>Splitsko-dalmatinska</v>
      </c>
      <c r="AA25" s="26" t="str">
        <f t="shared" si="2"/>
        <v>Bol</v>
      </c>
      <c r="AB25" s="26" t="str">
        <f t="shared" si="3"/>
        <v>državni</v>
      </c>
      <c r="AC25" s="26" t="str">
        <f t="shared" si="4"/>
        <v>mješoviti</v>
      </c>
      <c r="AD25" s="26" t="str">
        <f t="shared" si="5"/>
        <v>17-444-501</v>
      </c>
      <c r="AE25" s="26"/>
      <c r="AF25" s="26"/>
      <c r="AG25" s="26"/>
      <c r="AH25" s="26"/>
      <c r="AI25" s="26"/>
      <c r="AJ25" s="26"/>
      <c r="AK25" s="26"/>
      <c r="AL25" s="26"/>
      <c r="AM25" s="27"/>
      <c r="AN25" s="30"/>
      <c r="AO25" s="31"/>
      <c r="AP25" s="30"/>
      <c r="AQ25" s="30"/>
      <c r="AR25" s="30"/>
      <c r="AS25" s="30"/>
    </row>
    <row r="26" spans="1:45" s="32" customFormat="1" ht="15" customHeight="1" thickBot="1">
      <c r="A26" s="57"/>
      <c r="B26" s="146"/>
      <c r="C26" s="147"/>
      <c r="D26" s="67"/>
      <c r="E26" s="68"/>
      <c r="F26" s="146"/>
      <c r="G26" s="147"/>
      <c r="H26" s="67"/>
      <c r="I26" s="68"/>
      <c r="J26" s="146"/>
      <c r="K26" s="147"/>
      <c r="L26" s="67"/>
      <c r="M26" s="68"/>
      <c r="N26" s="146"/>
      <c r="O26" s="147"/>
      <c r="P26" s="67"/>
      <c r="Q26" s="68"/>
      <c r="R26" s="111"/>
      <c r="S26" s="114"/>
      <c r="T26" s="108"/>
      <c r="U26" s="121">
        <f>SUM(B26,F26,J26,N26)</f>
        <v>0</v>
      </c>
      <c r="V26" s="122"/>
      <c r="W26" s="95">
        <f>SUM(P26,L26,H26,D26)</f>
        <v>0</v>
      </c>
      <c r="X26" s="92">
        <f>SUM(Q26,M26,I26,E26)</f>
        <v>0</v>
      </c>
      <c r="Y26" s="26" t="str">
        <f t="shared" si="0"/>
        <v>Srednja škola Bol</v>
      </c>
      <c r="Z26" s="26" t="str">
        <f t="shared" si="1"/>
        <v>Splitsko-dalmatinska</v>
      </c>
      <c r="AA26" s="26" t="str">
        <f t="shared" si="2"/>
        <v>Bol</v>
      </c>
      <c r="AB26" s="26" t="str">
        <f t="shared" si="3"/>
        <v>državni</v>
      </c>
      <c r="AC26" s="26" t="str">
        <f t="shared" si="4"/>
        <v>mješoviti</v>
      </c>
      <c r="AD26" s="26" t="str">
        <f t="shared" si="5"/>
        <v>17-444-501</v>
      </c>
      <c r="AE26" s="26"/>
      <c r="AF26" s="26"/>
      <c r="AG26" s="26"/>
      <c r="AH26" s="26"/>
      <c r="AI26" s="26"/>
      <c r="AJ26" s="26"/>
      <c r="AK26" s="26"/>
      <c r="AL26" s="26"/>
      <c r="AM26" s="27"/>
      <c r="AN26" s="30"/>
      <c r="AO26" s="31"/>
      <c r="AP26" s="30"/>
      <c r="AQ26" s="30"/>
      <c r="AR26" s="30"/>
      <c r="AS26" s="30"/>
    </row>
    <row r="27" spans="1:48" s="33" customFormat="1" ht="15" customHeight="1" thickBot="1">
      <c r="A27" s="58" t="s">
        <v>0</v>
      </c>
      <c r="B27" s="142">
        <v>26</v>
      </c>
      <c r="C27" s="143"/>
      <c r="D27" s="99">
        <f>SUM(D24:D26)</f>
        <v>0</v>
      </c>
      <c r="E27" s="100">
        <f>SUM(E24:E26)</f>
        <v>26</v>
      </c>
      <c r="F27" s="142">
        <v>25</v>
      </c>
      <c r="G27" s="143"/>
      <c r="H27" s="99">
        <f>SUM(H24:H26)</f>
        <v>0</v>
      </c>
      <c r="I27" s="100">
        <v>25</v>
      </c>
      <c r="J27" s="142">
        <f>SUM(J24:J26)</f>
        <v>24</v>
      </c>
      <c r="K27" s="143"/>
      <c r="L27" s="99">
        <f>SUM(L24:L26)</f>
        <v>0</v>
      </c>
      <c r="M27" s="100">
        <f>SUM(M24:M26)</f>
        <v>24</v>
      </c>
      <c r="N27" s="142">
        <f>SUM(N24:N26)</f>
        <v>0</v>
      </c>
      <c r="O27" s="143"/>
      <c r="P27" s="99">
        <f>SUM(P24:P26)</f>
        <v>0</v>
      </c>
      <c r="Q27" s="100">
        <f>SUM(Q24:Q26)</f>
        <v>0</v>
      </c>
      <c r="R27" s="112">
        <f>SUM(R24:R26)</f>
        <v>0</v>
      </c>
      <c r="S27" s="115">
        <f>SUM(S24:S26)</f>
        <v>0</v>
      </c>
      <c r="T27" s="109">
        <f>SUM(R27:S27)</f>
        <v>0</v>
      </c>
      <c r="U27" s="137">
        <f>SUM(U24)</f>
        <v>55</v>
      </c>
      <c r="V27" s="138"/>
      <c r="W27" s="101">
        <f>SUM(W24)</f>
        <v>0</v>
      </c>
      <c r="X27" s="100">
        <f>SUM(X24:X25)</f>
        <v>55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7"/>
      <c r="AN27" s="28"/>
      <c r="AO27" s="29"/>
      <c r="AP27" s="28"/>
      <c r="AQ27" s="28"/>
      <c r="AR27" s="32"/>
      <c r="AS27" s="32"/>
      <c r="AT27" s="32"/>
      <c r="AU27" s="32"/>
      <c r="AV27" s="32"/>
    </row>
    <row r="28" spans="3:30" s="32" customFormat="1" ht="15" customHeight="1">
      <c r="C28" s="64"/>
      <c r="Y28" s="26"/>
      <c r="Z28" s="26"/>
      <c r="AA28" s="26"/>
      <c r="AB28" s="26"/>
      <c r="AC28" s="26"/>
      <c r="AD28" s="26"/>
    </row>
    <row r="29" spans="1:30" s="32" customFormat="1" ht="15" customHeight="1">
      <c r="A29" s="96" t="s">
        <v>129</v>
      </c>
      <c r="B29" s="139">
        <v>3</v>
      </c>
      <c r="C29" s="140"/>
      <c r="D29" s="140"/>
      <c r="E29" s="141"/>
      <c r="Y29" s="26" t="str">
        <f t="shared" si="0"/>
        <v>Srednja škola Bol</v>
      </c>
      <c r="Z29" s="26" t="str">
        <f t="shared" si="1"/>
        <v>Splitsko-dalmatinska</v>
      </c>
      <c r="AA29" s="26" t="str">
        <f t="shared" si="2"/>
        <v>Bol</v>
      </c>
      <c r="AB29" s="26" t="str">
        <f t="shared" si="3"/>
        <v>državni</v>
      </c>
      <c r="AC29" s="26" t="str">
        <f t="shared" si="4"/>
        <v>mješoviti</v>
      </c>
      <c r="AD29" s="26" t="str">
        <f t="shared" si="5"/>
        <v>17-444-501</v>
      </c>
    </row>
    <row r="30" s="32" customFormat="1" ht="15" customHeight="1"/>
    <row r="31" spans="7:8" s="32" customFormat="1" ht="15" customHeight="1">
      <c r="G31" s="34"/>
      <c r="H31" s="34"/>
    </row>
    <row r="32" spans="3:4" s="32" customFormat="1" ht="15" customHeight="1">
      <c r="C32" s="34"/>
      <c r="D32" s="34"/>
    </row>
    <row r="33" s="32" customFormat="1" ht="15" customHeight="1"/>
    <row r="34" spans="45:47" s="32" customFormat="1" ht="15" customHeight="1">
      <c r="AS34" s="35"/>
      <c r="AT34" s="35"/>
      <c r="AU34" s="35"/>
    </row>
    <row r="35" spans="44:48" s="32" customFormat="1" ht="15" customHeight="1">
      <c r="AR35" s="35"/>
      <c r="AV35" s="35"/>
    </row>
    <row r="36" spans="44:48" s="35" customFormat="1" ht="15" customHeight="1">
      <c r="AR36" s="32"/>
      <c r="AS36" s="32"/>
      <c r="AT36" s="32"/>
      <c r="AU36" s="32"/>
      <c r="AV36" s="32"/>
    </row>
    <row r="37" s="32" customFormat="1" ht="15" customHeight="1"/>
    <row r="38" s="32" customFormat="1" ht="15" customHeight="1"/>
    <row r="39" s="32" customFormat="1" ht="15" customHeight="1"/>
    <row r="40" s="32" customFormat="1" ht="15" customHeight="1"/>
    <row r="41" s="32" customFormat="1" ht="15" customHeight="1"/>
    <row r="42" s="32" customFormat="1" ht="15" customHeight="1"/>
    <row r="43" s="32" customFormat="1" ht="15" customHeight="1"/>
    <row r="44" s="32" customFormat="1" ht="15" customHeight="1"/>
    <row r="45" spans="45:47" s="32" customFormat="1" ht="15" customHeight="1">
      <c r="AS45" s="36"/>
      <c r="AT45" s="36"/>
      <c r="AU45" s="36"/>
    </row>
    <row r="46" spans="44:48" s="32" customFormat="1" ht="15" customHeight="1">
      <c r="AR46" s="36"/>
      <c r="AS46" s="36"/>
      <c r="AT46" s="36"/>
      <c r="AU46" s="36"/>
      <c r="AV46" s="36"/>
    </row>
    <row r="47" s="36" customFormat="1" ht="15" customHeight="1"/>
    <row r="48" s="36" customFormat="1" ht="15" customHeight="1"/>
    <row r="49" spans="45:47" s="36" customFormat="1" ht="15" customHeight="1">
      <c r="AS49" s="32"/>
      <c r="AT49" s="32"/>
      <c r="AU49" s="32"/>
    </row>
    <row r="50" spans="44:48" s="36" customFormat="1" ht="15" customHeight="1">
      <c r="AR50" s="32"/>
      <c r="AS50" s="32"/>
      <c r="AT50" s="32"/>
      <c r="AU50" s="32"/>
      <c r="AV50" s="32"/>
    </row>
    <row r="51" s="32" customFormat="1" ht="15" customHeight="1"/>
    <row r="52" spans="45:47" s="32" customFormat="1" ht="15" customHeight="1">
      <c r="AS52" s="33"/>
      <c r="AT52" s="33"/>
      <c r="AU52" s="33"/>
    </row>
    <row r="53" spans="44:48" s="32" customFormat="1" ht="15" customHeight="1">
      <c r="AR53" s="33"/>
      <c r="AV53" s="33"/>
    </row>
    <row r="54" spans="44:48" s="33" customFormat="1" ht="15" customHeight="1">
      <c r="AR54" s="32"/>
      <c r="AS54" s="32"/>
      <c r="AT54" s="32"/>
      <c r="AU54" s="32"/>
      <c r="AV54" s="32"/>
    </row>
    <row r="55" s="32" customFormat="1" ht="15" customHeight="1"/>
    <row r="56" s="32" customFormat="1" ht="15" customHeight="1"/>
    <row r="57" s="32" customFormat="1" ht="15" customHeight="1"/>
    <row r="58" s="32" customFormat="1" ht="15" customHeight="1"/>
    <row r="59" spans="45:47" s="32" customFormat="1" ht="15" customHeight="1">
      <c r="AS59" s="37"/>
      <c r="AT59" s="37"/>
      <c r="AU59" s="37"/>
    </row>
    <row r="60" spans="44:48" s="32" customFormat="1" ht="15" customHeight="1">
      <c r="AR60" s="37"/>
      <c r="AS60" s="37"/>
      <c r="AT60" s="37"/>
      <c r="AU60" s="37"/>
      <c r="AV60" s="37"/>
    </row>
    <row r="61" s="37" customFormat="1" ht="15" customHeight="1"/>
    <row r="62" s="37" customFormat="1" ht="15" customHeight="1"/>
    <row r="63" s="37" customFormat="1" ht="15" customHeight="1"/>
    <row r="64" spans="45:47" s="37" customFormat="1" ht="15" customHeight="1">
      <c r="AS64" s="32"/>
      <c r="AT64" s="32"/>
      <c r="AU64" s="32"/>
    </row>
    <row r="65" spans="44:48" s="37" customFormat="1" ht="15" customHeight="1">
      <c r="AR65" s="32"/>
      <c r="AS65" s="32"/>
      <c r="AT65" s="32"/>
      <c r="AU65" s="32"/>
      <c r="AV65" s="32"/>
    </row>
    <row r="66" s="32" customFormat="1" ht="15" customHeight="1"/>
    <row r="67" spans="45:47" s="32" customFormat="1" ht="15" customHeight="1">
      <c r="AS67" s="38"/>
      <c r="AT67" s="38"/>
      <c r="AU67" s="38"/>
    </row>
    <row r="68" spans="44:48" s="32" customFormat="1" ht="15" customHeight="1">
      <c r="AR68" s="38"/>
      <c r="AS68" s="38"/>
      <c r="AT68" s="38"/>
      <c r="AU68" s="38"/>
      <c r="AV68" s="38"/>
    </row>
    <row r="69" s="38" customFormat="1" ht="15" customHeight="1"/>
    <row r="70" spans="45:47" s="38" customFormat="1" ht="15" customHeight="1">
      <c r="AS70" s="32"/>
      <c r="AT70" s="32"/>
      <c r="AU70" s="32"/>
    </row>
    <row r="71" spans="44:48" s="38" customFormat="1" ht="15" customHeight="1">
      <c r="AR71" s="32"/>
      <c r="AS71" s="32"/>
      <c r="AT71" s="32"/>
      <c r="AU71" s="32"/>
      <c r="AV71" s="32"/>
    </row>
    <row r="72" s="32" customFormat="1" ht="15" customHeight="1"/>
    <row r="73" s="32" customFormat="1" ht="15" customHeight="1"/>
    <row r="74" s="32" customFormat="1" ht="15" customHeight="1"/>
    <row r="75" s="32" customFormat="1" ht="15" customHeight="1"/>
    <row r="76" s="32" customFormat="1" ht="15" customHeight="1"/>
    <row r="77" s="32" customFormat="1" ht="15" customHeight="1"/>
    <row r="78" s="32" customFormat="1" ht="16.5" customHeight="1"/>
    <row r="79" spans="45:47" s="32" customFormat="1" ht="16.5" customHeight="1">
      <c r="AS79" s="1"/>
      <c r="AT79" s="1"/>
      <c r="AU79" s="1"/>
    </row>
    <row r="80" spans="44:48" s="32" customFormat="1" ht="16.5" customHeight="1">
      <c r="AR80" s="1"/>
      <c r="AV80" s="1"/>
    </row>
    <row r="81" spans="44:48" ht="12.75">
      <c r="AR81" s="32"/>
      <c r="AV81" s="32"/>
    </row>
    <row r="82" spans="44:48" s="32" customFormat="1" ht="15" customHeight="1">
      <c r="AR82" s="1"/>
      <c r="AS82" s="1"/>
      <c r="AT82" s="1"/>
      <c r="AU82" s="1"/>
      <c r="AV82" s="1"/>
    </row>
    <row r="83" spans="45:47" ht="12.75">
      <c r="AS83" s="32"/>
      <c r="AT83" s="32"/>
      <c r="AU83" s="32"/>
    </row>
    <row r="84" spans="44:48" ht="12.75">
      <c r="AR84" s="32"/>
      <c r="AS84" s="32"/>
      <c r="AT84" s="32"/>
      <c r="AU84" s="32"/>
      <c r="AV84" s="32"/>
    </row>
    <row r="85" spans="45:47" s="32" customFormat="1" ht="15" customHeight="1">
      <c r="AS85" s="39"/>
      <c r="AT85" s="39"/>
      <c r="AU85" s="39"/>
    </row>
    <row r="86" spans="44:48" s="32" customFormat="1" ht="15" customHeight="1">
      <c r="AR86" s="39"/>
      <c r="AV86" s="39"/>
    </row>
    <row r="87" spans="44:48" s="39" customFormat="1" ht="15" customHeight="1">
      <c r="AR87" s="32"/>
      <c r="AS87" s="32"/>
      <c r="AT87" s="32"/>
      <c r="AU87" s="32"/>
      <c r="AV87" s="32"/>
    </row>
    <row r="88" s="32" customFormat="1" ht="15" customHeight="1"/>
    <row r="89" s="32" customFormat="1" ht="15" customHeight="1"/>
    <row r="90" s="32" customFormat="1" ht="15" customHeight="1"/>
    <row r="91" s="32" customFormat="1" ht="15" customHeight="1"/>
    <row r="92" s="32" customFormat="1" ht="15" customHeight="1"/>
    <row r="93" spans="45:47" s="32" customFormat="1" ht="15" customHeight="1">
      <c r="AS93" s="36"/>
      <c r="AT93" s="36"/>
      <c r="AU93" s="36"/>
    </row>
    <row r="94" spans="44:48" s="32" customFormat="1" ht="15" customHeight="1">
      <c r="AR94" s="36"/>
      <c r="AV94" s="36"/>
    </row>
    <row r="95" spans="44:48" s="36" customFormat="1" ht="15" customHeight="1">
      <c r="AR95" s="32"/>
      <c r="AS95" s="32"/>
      <c r="AT95" s="32"/>
      <c r="AU95" s="32"/>
      <c r="AV95" s="32"/>
    </row>
    <row r="96" s="32" customFormat="1" ht="15" customHeight="1"/>
    <row r="97" s="32" customFormat="1" ht="15" customHeight="1"/>
    <row r="98" s="32" customFormat="1" ht="15" customHeight="1"/>
    <row r="99" spans="45:47" s="32" customFormat="1" ht="15" customHeight="1">
      <c r="AS99" s="38"/>
      <c r="AT99" s="38"/>
      <c r="AU99" s="38"/>
    </row>
    <row r="100" spans="44:48" s="32" customFormat="1" ht="15" customHeight="1">
      <c r="AR100" s="38"/>
      <c r="AS100" s="38"/>
      <c r="AT100" s="38"/>
      <c r="AU100" s="38"/>
      <c r="AV100" s="38"/>
    </row>
    <row r="101" spans="45:47" s="38" customFormat="1" ht="15" customHeight="1">
      <c r="AS101" s="32"/>
      <c r="AT101" s="32"/>
      <c r="AU101" s="32"/>
    </row>
    <row r="102" spans="44:48" s="38" customFormat="1" ht="15" customHeight="1">
      <c r="AR102" s="32"/>
      <c r="AS102" s="32"/>
      <c r="AT102" s="32"/>
      <c r="AU102" s="32"/>
      <c r="AV102" s="32"/>
    </row>
    <row r="103" s="32" customFormat="1" ht="15" customHeight="1"/>
    <row r="104" s="32" customFormat="1" ht="15" customHeight="1"/>
    <row r="105" s="32" customFormat="1" ht="15" customHeight="1"/>
    <row r="106" s="32" customFormat="1" ht="15" customHeight="1"/>
    <row r="107" s="32" customFormat="1" ht="16.5" customHeight="1"/>
    <row r="108" spans="45:47" s="32" customFormat="1" ht="16.5" customHeight="1">
      <c r="AS108" s="1"/>
      <c r="AT108" s="1"/>
      <c r="AU108" s="1"/>
    </row>
    <row r="109" spans="44:48" s="32" customFormat="1" ht="16.5" customHeight="1">
      <c r="AR109" s="1"/>
      <c r="AS109" s="1"/>
      <c r="AT109" s="1"/>
      <c r="AU109" s="1"/>
      <c r="AV109" s="1"/>
    </row>
    <row r="110" spans="1:29" ht="12.75" hidden="1">
      <c r="A110" s="40" t="s">
        <v>56</v>
      </c>
      <c r="Y110" s="1" t="s">
        <v>86</v>
      </c>
      <c r="Z110" s="1" t="s">
        <v>87</v>
      </c>
      <c r="AC110" s="1" t="s">
        <v>93</v>
      </c>
    </row>
    <row r="111" spans="1:47" ht="15.75" customHeight="1" hidden="1">
      <c r="A111" s="40" t="s">
        <v>31</v>
      </c>
      <c r="Y111" s="1" t="s">
        <v>31</v>
      </c>
      <c r="Z111" s="1" t="s">
        <v>31</v>
      </c>
      <c r="AC111" s="1" t="s">
        <v>31</v>
      </c>
      <c r="AS111" s="32"/>
      <c r="AT111" s="32"/>
      <c r="AU111" s="32"/>
    </row>
    <row r="112" spans="1:48" ht="15" customHeight="1" hidden="1">
      <c r="A112" s="40" t="s">
        <v>57</v>
      </c>
      <c r="Y112" s="1" t="s">
        <v>88</v>
      </c>
      <c r="Z112" s="1" t="s">
        <v>35</v>
      </c>
      <c r="AC112" s="1" t="s">
        <v>94</v>
      </c>
      <c r="AR112" s="32"/>
      <c r="AS112" s="32"/>
      <c r="AT112" s="32"/>
      <c r="AU112" s="32"/>
      <c r="AV112" s="32"/>
    </row>
    <row r="113" spans="1:29" s="32" customFormat="1" ht="15" customHeight="1" hidden="1">
      <c r="A113" s="40" t="s">
        <v>80</v>
      </c>
      <c r="Y113" s="32" t="s">
        <v>89</v>
      </c>
      <c r="Z113" s="32" t="s">
        <v>36</v>
      </c>
      <c r="AC113" s="32" t="s">
        <v>95</v>
      </c>
    </row>
    <row r="114" spans="1:47" s="32" customFormat="1" ht="15" customHeight="1" hidden="1">
      <c r="A114" s="40" t="s">
        <v>61</v>
      </c>
      <c r="Y114" s="32" t="s">
        <v>90</v>
      </c>
      <c r="AC114" s="32" t="s">
        <v>96</v>
      </c>
      <c r="AS114" s="42"/>
      <c r="AT114" s="42"/>
      <c r="AU114" s="42"/>
    </row>
    <row r="115" spans="1:48" s="32" customFormat="1" ht="15" customHeight="1" hidden="1">
      <c r="A115" s="41" t="s">
        <v>62</v>
      </c>
      <c r="Y115" s="41"/>
      <c r="AR115" s="42"/>
      <c r="AV115" s="42"/>
    </row>
    <row r="116" spans="1:48" s="42" customFormat="1" ht="15" customHeight="1" hidden="1">
      <c r="A116" s="41" t="s">
        <v>63</v>
      </c>
      <c r="Y116" s="43"/>
      <c r="AR116" s="32"/>
      <c r="AS116" s="32"/>
      <c r="AT116" s="32"/>
      <c r="AU116" s="32"/>
      <c r="AV116" s="32"/>
    </row>
    <row r="117" spans="1:47" s="32" customFormat="1" ht="15" customHeight="1" hidden="1">
      <c r="A117" s="41" t="s">
        <v>64</v>
      </c>
      <c r="Y117" s="41"/>
      <c r="AS117" s="35"/>
      <c r="AT117" s="35"/>
      <c r="AU117" s="35"/>
    </row>
    <row r="118" spans="1:48" s="32" customFormat="1" ht="15" customHeight="1" hidden="1">
      <c r="A118" s="41" t="s">
        <v>65</v>
      </c>
      <c r="AR118" s="35"/>
      <c r="AV118" s="35"/>
    </row>
    <row r="119" spans="1:48" s="35" customFormat="1" ht="15" customHeight="1" hidden="1">
      <c r="A119" s="44" t="s">
        <v>66</v>
      </c>
      <c r="AR119" s="32"/>
      <c r="AS119" s="32"/>
      <c r="AT119" s="32"/>
      <c r="AU119" s="32"/>
      <c r="AV119" s="32"/>
    </row>
    <row r="120" spans="1:47" s="32" customFormat="1" ht="15" customHeight="1" hidden="1">
      <c r="A120" s="41" t="s">
        <v>67</v>
      </c>
      <c r="AS120" s="36"/>
      <c r="AT120" s="36"/>
      <c r="AU120" s="36"/>
    </row>
    <row r="121" spans="1:48" s="32" customFormat="1" ht="15" customHeight="1" hidden="1">
      <c r="A121" s="41" t="s">
        <v>68</v>
      </c>
      <c r="AR121" s="36"/>
      <c r="AV121" s="36"/>
    </row>
    <row r="122" spans="1:48" s="36" customFormat="1" ht="15" customHeight="1" hidden="1">
      <c r="A122" s="45" t="s">
        <v>69</v>
      </c>
      <c r="AR122" s="32"/>
      <c r="AS122" s="32"/>
      <c r="AT122" s="32"/>
      <c r="AU122" s="32"/>
      <c r="AV122" s="32"/>
    </row>
    <row r="123" s="32" customFormat="1" ht="15" customHeight="1" hidden="1">
      <c r="A123" s="41" t="s">
        <v>70</v>
      </c>
    </row>
    <row r="124" s="32" customFormat="1" ht="15" customHeight="1" hidden="1">
      <c r="A124" s="41" t="s">
        <v>71</v>
      </c>
    </row>
    <row r="125" s="32" customFormat="1" ht="15" customHeight="1" hidden="1">
      <c r="A125" s="41" t="s">
        <v>72</v>
      </c>
    </row>
    <row r="126" spans="1:47" s="32" customFormat="1" ht="15" customHeight="1" hidden="1">
      <c r="A126" s="41" t="s">
        <v>73</v>
      </c>
      <c r="AS126" s="37"/>
      <c r="AT126" s="37"/>
      <c r="AU126" s="37"/>
    </row>
    <row r="127" spans="1:48" s="32" customFormat="1" ht="15" customHeight="1" hidden="1">
      <c r="A127" s="41" t="s">
        <v>74</v>
      </c>
      <c r="AR127" s="37"/>
      <c r="AS127" s="37"/>
      <c r="AT127" s="37"/>
      <c r="AU127" s="37"/>
      <c r="AV127" s="37"/>
    </row>
    <row r="128" spans="1:47" s="37" customFormat="1" ht="15" customHeight="1" hidden="1">
      <c r="A128" s="41" t="s">
        <v>75</v>
      </c>
      <c r="AS128" s="32"/>
      <c r="AT128" s="32"/>
      <c r="AU128" s="32"/>
    </row>
    <row r="129" spans="1:48" s="37" customFormat="1" ht="15" customHeight="1" hidden="1">
      <c r="A129" s="41" t="s">
        <v>76</v>
      </c>
      <c r="AR129" s="32"/>
      <c r="AS129" s="32"/>
      <c r="AT129" s="32"/>
      <c r="AU129" s="32"/>
      <c r="AV129" s="32"/>
    </row>
    <row r="130" s="32" customFormat="1" ht="15" customHeight="1" hidden="1">
      <c r="A130" s="41" t="s">
        <v>77</v>
      </c>
    </row>
    <row r="131" spans="1:47" s="32" customFormat="1" ht="15" customHeight="1" hidden="1">
      <c r="A131" s="41" t="s">
        <v>78</v>
      </c>
      <c r="AS131" s="38"/>
      <c r="AT131" s="38"/>
      <c r="AU131" s="38"/>
    </row>
    <row r="132" spans="1:48" s="32" customFormat="1" ht="15" customHeight="1" hidden="1">
      <c r="A132" s="41" t="s">
        <v>79</v>
      </c>
      <c r="AR132" s="38"/>
      <c r="AS132" s="38"/>
      <c r="AT132" s="38"/>
      <c r="AU132" s="38"/>
      <c r="AV132" s="38"/>
    </row>
    <row r="133" spans="1:47" s="38" customFormat="1" ht="15" customHeight="1">
      <c r="A133" s="46"/>
      <c r="AS133" s="32"/>
      <c r="AT133" s="32"/>
      <c r="AU133" s="32"/>
    </row>
    <row r="134" spans="1:48" s="38" customFormat="1" ht="15" customHeight="1">
      <c r="A134" s="46"/>
      <c r="AR134" s="32"/>
      <c r="AS134" s="32"/>
      <c r="AT134" s="32"/>
      <c r="AU134" s="32"/>
      <c r="AV134" s="32"/>
    </row>
    <row r="135" s="32" customFormat="1" ht="15" customHeight="1">
      <c r="A135" s="41"/>
    </row>
    <row r="136" s="32" customFormat="1" ht="15" customHeight="1">
      <c r="A136" s="41"/>
    </row>
    <row r="137" s="32" customFormat="1" ht="15" customHeight="1">
      <c r="A137" s="41"/>
    </row>
    <row r="138" s="32" customFormat="1" ht="15" customHeight="1">
      <c r="A138" s="41"/>
    </row>
    <row r="139" spans="45:47" s="32" customFormat="1" ht="16.5" customHeight="1">
      <c r="AS139" s="1"/>
      <c r="AT139" s="1"/>
      <c r="AU139" s="1"/>
    </row>
    <row r="140" spans="44:48" s="32" customFormat="1" ht="16.5" customHeight="1">
      <c r="AR140" s="1"/>
      <c r="AV140" s="1"/>
    </row>
    <row r="141" spans="44:48" ht="12.75">
      <c r="AR141" s="32"/>
      <c r="AV141" s="32"/>
    </row>
    <row r="142" spans="44:48" s="32" customFormat="1" ht="15" customHeight="1">
      <c r="AR142" s="1"/>
      <c r="AV142" s="1"/>
    </row>
    <row r="143" spans="44:48" ht="12.75">
      <c r="AR143" s="32"/>
      <c r="AV143" s="32"/>
    </row>
    <row r="144" spans="44:48" s="32" customFormat="1" ht="15" customHeight="1">
      <c r="AR144" s="1"/>
      <c r="AS144" s="1"/>
      <c r="AT144" s="1"/>
      <c r="AU144" s="1"/>
      <c r="AV144" s="1"/>
    </row>
    <row r="145" spans="45:47" ht="12.75">
      <c r="AS145" s="32"/>
      <c r="AT145" s="32"/>
      <c r="AU145" s="32"/>
    </row>
    <row r="146" spans="44:48" ht="12.75">
      <c r="AR146" s="32"/>
      <c r="AS146" s="38"/>
      <c r="AT146" s="38"/>
      <c r="AU146" s="38"/>
      <c r="AV146" s="32"/>
    </row>
    <row r="147" spans="44:48" s="32" customFormat="1" ht="15" customHeight="1">
      <c r="AR147" s="38"/>
      <c r="AS147" s="38"/>
      <c r="AT147" s="38"/>
      <c r="AU147" s="38"/>
      <c r="AV147" s="38"/>
    </row>
    <row r="148" spans="45:47" s="38" customFormat="1" ht="15" customHeight="1">
      <c r="AS148" s="32"/>
      <c r="AT148" s="32"/>
      <c r="AU148" s="32"/>
    </row>
    <row r="149" spans="44:48" s="38" customFormat="1" ht="15" customHeight="1">
      <c r="AR149" s="32"/>
      <c r="AS149" s="1"/>
      <c r="AT149" s="1"/>
      <c r="AU149" s="1"/>
      <c r="AV149" s="32"/>
    </row>
    <row r="150" spans="44:48" s="32" customFormat="1" ht="15" customHeight="1">
      <c r="AR150" s="1"/>
      <c r="AS150" s="1"/>
      <c r="AT150" s="1"/>
      <c r="AU150" s="1"/>
      <c r="AV150" s="1"/>
    </row>
    <row r="151" spans="45:47" ht="12.75">
      <c r="AS151" s="32"/>
      <c r="AT151" s="32"/>
      <c r="AU151" s="32"/>
    </row>
    <row r="152" spans="44:48" ht="12.75">
      <c r="AR152" s="32"/>
      <c r="AS152" s="32"/>
      <c r="AT152" s="32"/>
      <c r="AU152" s="32"/>
      <c r="AV152" s="32"/>
    </row>
    <row r="153" s="32" customFormat="1" ht="15" customHeight="1"/>
    <row r="154" s="32" customFormat="1" ht="15" customHeight="1"/>
    <row r="155" s="32" customFormat="1" ht="15" customHeight="1"/>
    <row r="156" s="32" customFormat="1" ht="15" customHeight="1"/>
    <row r="157" spans="45:47" s="32" customFormat="1" ht="15" customHeight="1">
      <c r="AS157" s="47"/>
      <c r="AT157" s="47"/>
      <c r="AU157" s="47"/>
    </row>
    <row r="158" spans="44:48" s="32" customFormat="1" ht="15" customHeight="1">
      <c r="AR158" s="47"/>
      <c r="AS158" s="35"/>
      <c r="AT158" s="35"/>
      <c r="AU158" s="35"/>
      <c r="AV158" s="47"/>
    </row>
    <row r="159" spans="44:48" s="47" customFormat="1" ht="15" customHeight="1">
      <c r="AR159" s="35"/>
      <c r="AS159" s="32"/>
      <c r="AT159" s="32"/>
      <c r="AU159" s="32"/>
      <c r="AV159" s="35"/>
    </row>
    <row r="160" spans="44:48" s="35" customFormat="1" ht="15" customHeight="1">
      <c r="AR160" s="32"/>
      <c r="AS160" s="32"/>
      <c r="AT160" s="32"/>
      <c r="AU160" s="32"/>
      <c r="AV160" s="32"/>
    </row>
    <row r="161" spans="45:47" s="32" customFormat="1" ht="15" customHeight="1">
      <c r="AS161" s="36"/>
      <c r="AT161" s="36"/>
      <c r="AU161" s="36"/>
    </row>
    <row r="162" spans="44:48" s="32" customFormat="1" ht="15" customHeight="1">
      <c r="AR162" s="36"/>
      <c r="AV162" s="36"/>
    </row>
    <row r="163" spans="44:48" s="36" customFormat="1" ht="15" customHeight="1">
      <c r="AR163" s="32"/>
      <c r="AS163" s="32"/>
      <c r="AT163" s="32"/>
      <c r="AU163" s="32"/>
      <c r="AV163" s="32"/>
    </row>
    <row r="164" s="32" customFormat="1" ht="15" customHeight="1"/>
    <row r="165" s="32" customFormat="1" ht="15" customHeight="1"/>
    <row r="166" s="32" customFormat="1" ht="15" customHeight="1"/>
    <row r="167" s="32" customFormat="1" ht="15" customHeight="1"/>
    <row r="168" s="32" customFormat="1" ht="15" customHeight="1"/>
    <row r="169" spans="45:47" s="32" customFormat="1" ht="15" customHeight="1">
      <c r="AS169" s="48"/>
      <c r="AT169" s="48"/>
      <c r="AU169" s="48"/>
    </row>
    <row r="170" spans="44:48" s="32" customFormat="1" ht="15" customHeight="1">
      <c r="AR170" s="48"/>
      <c r="AV170" s="48"/>
    </row>
    <row r="171" spans="44:48" s="48" customFormat="1" ht="15" customHeight="1">
      <c r="AR171" s="32"/>
      <c r="AS171" s="32"/>
      <c r="AT171" s="32"/>
      <c r="AU171" s="32"/>
      <c r="AV171" s="32"/>
    </row>
    <row r="172" spans="45:47" s="32" customFormat="1" ht="16.5" customHeight="1">
      <c r="AS172" s="1"/>
      <c r="AT172" s="1"/>
      <c r="AU172" s="1"/>
    </row>
    <row r="173" spans="44:48" s="32" customFormat="1" ht="16.5" customHeight="1">
      <c r="AR173" s="1"/>
      <c r="AV173" s="1"/>
    </row>
    <row r="174" spans="44:48" ht="12.75">
      <c r="AR174" s="32"/>
      <c r="AV174" s="32"/>
    </row>
    <row r="175" spans="44:48" s="32" customFormat="1" ht="15" customHeight="1">
      <c r="AR175" s="1"/>
      <c r="AS175" s="1"/>
      <c r="AT175" s="1"/>
      <c r="AU175" s="1"/>
      <c r="AV175" s="1"/>
    </row>
    <row r="176" spans="45:47" ht="12.75">
      <c r="AS176" s="39"/>
      <c r="AT176" s="39"/>
      <c r="AU176" s="39"/>
    </row>
    <row r="177" spans="44:48" ht="12.75">
      <c r="AR177" s="39"/>
      <c r="AS177" s="38"/>
      <c r="AT177" s="38"/>
      <c r="AU177" s="38"/>
      <c r="AV177" s="39"/>
    </row>
    <row r="178" spans="44:48" s="39" customFormat="1" ht="15" customHeight="1">
      <c r="AR178" s="38"/>
      <c r="AS178" s="38"/>
      <c r="AT178" s="38"/>
      <c r="AU178" s="38"/>
      <c r="AV178" s="38"/>
    </row>
    <row r="179" spans="45:47" s="38" customFormat="1" ht="15" customHeight="1">
      <c r="AS179" s="32"/>
      <c r="AT179" s="32"/>
      <c r="AU179" s="32"/>
    </row>
    <row r="180" spans="44:48" s="38" customFormat="1" ht="15" customHeight="1">
      <c r="AR180" s="32"/>
      <c r="AS180" s="1"/>
      <c r="AT180" s="1"/>
      <c r="AU180" s="1"/>
      <c r="AV180" s="32"/>
    </row>
    <row r="181" spans="44:48" s="32" customFormat="1" ht="15" customHeight="1">
      <c r="AR181" s="1"/>
      <c r="AS181" s="1"/>
      <c r="AT181" s="1"/>
      <c r="AU181" s="1"/>
      <c r="AV181" s="1"/>
    </row>
    <row r="182" spans="45:47" ht="12.75">
      <c r="AS182" s="32"/>
      <c r="AT182" s="32"/>
      <c r="AU182" s="32"/>
    </row>
    <row r="183" spans="44:48" ht="12.75">
      <c r="AR183" s="32"/>
      <c r="AS183" s="32"/>
      <c r="AT183" s="32"/>
      <c r="AU183" s="32"/>
      <c r="AV183" s="32"/>
    </row>
    <row r="184" s="32" customFormat="1" ht="15" customHeight="1"/>
    <row r="185" s="32" customFormat="1" ht="15" customHeight="1"/>
    <row r="186" spans="45:47" s="32" customFormat="1" ht="15" customHeight="1">
      <c r="AS186" s="1"/>
      <c r="AT186" s="1"/>
      <c r="AU186" s="1"/>
    </row>
    <row r="187" spans="44:48" s="32" customFormat="1" ht="15" customHeight="1">
      <c r="AR187" s="1"/>
      <c r="AS187" s="1"/>
      <c r="AT187" s="1"/>
      <c r="AU187" s="1"/>
      <c r="AV187" s="1"/>
    </row>
    <row r="191" ht="13.5" customHeight="1"/>
    <row r="192" ht="13.5" customHeight="1"/>
  </sheetData>
  <sheetProtection selectLockedCells="1"/>
  <mergeCells count="64">
    <mergeCell ref="S22:S23"/>
    <mergeCell ref="T22:T23"/>
    <mergeCell ref="A21:A23"/>
    <mergeCell ref="B21:E21"/>
    <mergeCell ref="F21:I21"/>
    <mergeCell ref="J21:M21"/>
    <mergeCell ref="I22:I23"/>
    <mergeCell ref="E22:E23"/>
    <mergeCell ref="L22:L23"/>
    <mergeCell ref="U26:V26"/>
    <mergeCell ref="H22:H23"/>
    <mergeCell ref="B22:C23"/>
    <mergeCell ref="B15:K15"/>
    <mergeCell ref="J26:K26"/>
    <mergeCell ref="N22:O23"/>
    <mergeCell ref="B25:C25"/>
    <mergeCell ref="R21:T21"/>
    <mergeCell ref="R22:R23"/>
    <mergeCell ref="P22:P23"/>
    <mergeCell ref="B9:K9"/>
    <mergeCell ref="B26:C26"/>
    <mergeCell ref="B14:K14"/>
    <mergeCell ref="B27:C27"/>
    <mergeCell ref="F22:G23"/>
    <mergeCell ref="F24:G24"/>
    <mergeCell ref="F25:G25"/>
    <mergeCell ref="F26:G26"/>
    <mergeCell ref="F27:G27"/>
    <mergeCell ref="J22:K23"/>
    <mergeCell ref="B3:K3"/>
    <mergeCell ref="B4:K4"/>
    <mergeCell ref="B5:K5"/>
    <mergeCell ref="B6:K6"/>
    <mergeCell ref="B7:K7"/>
    <mergeCell ref="B8:K8"/>
    <mergeCell ref="B16:K16"/>
    <mergeCell ref="N24:O24"/>
    <mergeCell ref="N25:O25"/>
    <mergeCell ref="B12:K12"/>
    <mergeCell ref="J27:K27"/>
    <mergeCell ref="N26:O26"/>
    <mergeCell ref="J24:K24"/>
    <mergeCell ref="J25:K25"/>
    <mergeCell ref="M22:M23"/>
    <mergeCell ref="B11:K11"/>
    <mergeCell ref="B10:K10"/>
    <mergeCell ref="D22:D23"/>
    <mergeCell ref="U27:V27"/>
    <mergeCell ref="B29:E29"/>
    <mergeCell ref="N27:O27"/>
    <mergeCell ref="Q22:Q23"/>
    <mergeCell ref="N21:Q21"/>
    <mergeCell ref="B24:C24"/>
    <mergeCell ref="B13:K13"/>
    <mergeCell ref="AX3:AY3"/>
    <mergeCell ref="AZ3:BA3"/>
    <mergeCell ref="AZ4:BA4"/>
    <mergeCell ref="AX4:AY4"/>
    <mergeCell ref="U24:V24"/>
    <mergeCell ref="U25:V25"/>
    <mergeCell ref="U22:V23"/>
    <mergeCell ref="U21:X21"/>
    <mergeCell ref="X22:X23"/>
    <mergeCell ref="W22:W23"/>
  </mergeCells>
  <dataValidations count="7">
    <dataValidation type="list" allowBlank="1" showInputMessage="1" showErrorMessage="1" error="Izaberite iz izbornika" sqref="B8 L8">
      <formula1>$A$111:$A$132</formula1>
    </dataValidation>
    <dataValidation type="list" allowBlank="1" showInputMessage="1" showErrorMessage="1" error="Izaberite iz izbornika" sqref="L5">
      <formula1>$Y$111:$Y$115</formula1>
    </dataValidation>
    <dataValidation type="list" allowBlank="1" showInputMessage="1" showErrorMessage="1" error="Izaberite iz izbornika" sqref="B7 L7">
      <formula1>$AC$111:$AC$114</formula1>
    </dataValidation>
    <dataValidation type="list" allowBlank="1" showInputMessage="1" showErrorMessage="1" error="Izaberite iz izbornika" sqref="B6 L6">
      <formula1>$Z$111:$Z$113</formula1>
    </dataValidation>
    <dataValidation type="list" allowBlank="1" showInputMessage="1" showErrorMessage="1" error="Izaberite iz izbornika" sqref="B5">
      <formula1>$Y$111:$Y$114</formula1>
    </dataValidation>
    <dataValidation type="whole" operator="lessThan" allowBlank="1" showInputMessage="1" showErrorMessage="1" error="U ovu ćeliju moguće je upisati samo broj" sqref="B29:E29">
      <formula1>100</formula1>
    </dataValidation>
    <dataValidation type="whole" operator="lessThan" allowBlank="1" showInputMessage="1" showErrorMessage="1" error="U ovu ćeliju moguće je upisati samo broj" sqref="B24:T26">
      <formula1>500</formula1>
    </dataValidation>
  </dataValidations>
  <hyperlinks>
    <hyperlink ref="B14" r:id="rId1" display="ured@ss-bol.skole.hr"/>
  </hyperlink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K137"/>
  <sheetViews>
    <sheetView showGridLines="0" workbookViewId="0" topLeftCell="A19">
      <selection activeCell="A1" sqref="A1:E26"/>
    </sheetView>
  </sheetViews>
  <sheetFormatPr defaultColWidth="9.140625" defaultRowHeight="12.75"/>
  <cols>
    <col min="1" max="1" width="22.421875" style="1" customWidth="1"/>
    <col min="2" max="3" width="21.421875" style="1" customWidth="1"/>
    <col min="4" max="5" width="14.421875" style="1" customWidth="1"/>
    <col min="6" max="6" width="13.140625" style="1" hidden="1" customWidth="1"/>
    <col min="7" max="11" width="9.140625" style="1" hidden="1" customWidth="1"/>
    <col min="12" max="12" width="9.140625" style="1" customWidth="1"/>
    <col min="13" max="24" width="0" style="1" hidden="1" customWidth="1"/>
    <col min="25" max="26" width="9.140625" style="1" customWidth="1"/>
    <col min="27" max="27" width="14.421875" style="1" hidden="1" customWidth="1"/>
    <col min="28" max="34" width="0" style="1" hidden="1" customWidth="1"/>
    <col min="35" max="35" width="11.57421875" style="1" hidden="1" customWidth="1"/>
    <col min="36" max="36" width="9.140625" style="1" customWidth="1"/>
    <col min="37" max="37" width="19.57421875" style="1" customWidth="1"/>
    <col min="38" max="16384" width="9.140625" style="1" customWidth="1"/>
  </cols>
  <sheetData>
    <row r="1" spans="1:3" ht="12.75">
      <c r="A1" s="116" t="str">
        <f>NazivDoma</f>
        <v>Srednja škola Bol</v>
      </c>
      <c r="B1" s="117"/>
      <c r="C1" s="55"/>
    </row>
    <row r="2" spans="1:3" ht="12.75">
      <c r="A2" s="116" t="str">
        <f>GradMjesto</f>
        <v>Bol</v>
      </c>
      <c r="B2" s="117"/>
      <c r="C2" s="55"/>
    </row>
    <row r="4" spans="1:35" ht="12.75">
      <c r="A4" s="50" t="s">
        <v>102</v>
      </c>
      <c r="B4" s="18"/>
      <c r="C4" s="18"/>
      <c r="S4" s="25" t="s">
        <v>59</v>
      </c>
      <c r="T4" s="25" t="s">
        <v>53</v>
      </c>
      <c r="U4" s="25" t="s">
        <v>60</v>
      </c>
      <c r="V4" s="25" t="s">
        <v>55</v>
      </c>
      <c r="W4" s="25" t="s">
        <v>98</v>
      </c>
      <c r="X4" s="25" t="s">
        <v>99</v>
      </c>
      <c r="AE4" s="1" t="s">
        <v>49</v>
      </c>
      <c r="AG4" s="1" t="s">
        <v>50</v>
      </c>
      <c r="AI4" s="1" t="s">
        <v>51</v>
      </c>
    </row>
    <row r="5" spans="1:35" ht="12.75">
      <c r="A5" s="7"/>
      <c r="F5" s="25" t="s">
        <v>59</v>
      </c>
      <c r="G5" s="25" t="s">
        <v>53</v>
      </c>
      <c r="H5" s="25" t="s">
        <v>60</v>
      </c>
      <c r="I5" s="25" t="s">
        <v>55</v>
      </c>
      <c r="J5" s="25" t="s">
        <v>98</v>
      </c>
      <c r="K5" s="25" t="s">
        <v>99</v>
      </c>
      <c r="L5" s="25"/>
      <c r="M5" s="25"/>
      <c r="N5" s="25"/>
      <c r="O5" s="25"/>
      <c r="P5" s="25"/>
      <c r="Q5" s="25"/>
      <c r="AA5" s="6" t="s">
        <v>30</v>
      </c>
      <c r="AC5" s="8" t="s">
        <v>31</v>
      </c>
      <c r="AE5" s="8" t="s">
        <v>31</v>
      </c>
      <c r="AG5" s="6" t="s">
        <v>31</v>
      </c>
      <c r="AI5" s="8" t="s">
        <v>31</v>
      </c>
    </row>
    <row r="6" spans="1:35" ht="18" customHeight="1">
      <c r="A6" s="168" t="s">
        <v>103</v>
      </c>
      <c r="B6" s="168"/>
      <c r="C6" s="16">
        <v>815</v>
      </c>
      <c r="D6" s="5"/>
      <c r="E6" s="4"/>
      <c r="F6" s="26" t="str">
        <f aca="true" t="shared" si="0" ref="F6:F11">NazivDoma</f>
        <v>Srednja škola Bol</v>
      </c>
      <c r="G6" s="26" t="str">
        <f aca="true" t="shared" si="1" ref="G6:G11">Zupanija</f>
        <v>Splitsko-dalmatinska</v>
      </c>
      <c r="H6" s="26" t="str">
        <f aca="true" t="shared" si="2" ref="H6:H11">GradMjesto</f>
        <v>Bol</v>
      </c>
      <c r="I6" s="26" t="str">
        <f aca="true" t="shared" si="3" ref="I6:I11">Osnivac</f>
        <v>državni</v>
      </c>
      <c r="J6" s="26" t="str">
        <f aca="true" t="shared" si="4" ref="J6:J11">VrstaDoma</f>
        <v>mješoviti</v>
      </c>
      <c r="K6" s="26" t="str">
        <f aca="true" t="shared" si="5" ref="K6:K11">SifraDoma</f>
        <v>17-444-501</v>
      </c>
      <c r="S6" s="26" t="str">
        <f aca="true" t="shared" si="6" ref="S6:S11">NazivDoma</f>
        <v>Srednja škola Bol</v>
      </c>
      <c r="T6" s="26" t="str">
        <f aca="true" t="shared" si="7" ref="T6:T11">Zupanija</f>
        <v>Splitsko-dalmatinska</v>
      </c>
      <c r="U6" s="26" t="str">
        <f aca="true" t="shared" si="8" ref="U6:U11">GradMjesto</f>
        <v>Bol</v>
      </c>
      <c r="V6" s="26" t="str">
        <f aca="true" t="shared" si="9" ref="V6:V11">Osnivac</f>
        <v>državni</v>
      </c>
      <c r="W6" s="26" t="str">
        <f aca="true" t="shared" si="10" ref="W6:W11">VrstaDoma</f>
        <v>mješoviti</v>
      </c>
      <c r="X6" s="26" t="str">
        <f aca="true" t="shared" si="11" ref="X6:X11">SifraDoma</f>
        <v>17-444-501</v>
      </c>
      <c r="AA6" s="8" t="s">
        <v>31</v>
      </c>
      <c r="AC6" s="6" t="s">
        <v>35</v>
      </c>
      <c r="AE6" s="6">
        <v>1</v>
      </c>
      <c r="AG6" s="6">
        <v>20</v>
      </c>
      <c r="AI6" s="6" t="s">
        <v>8</v>
      </c>
    </row>
    <row r="7" spans="1:35" ht="18" customHeight="1">
      <c r="A7" s="168" t="s">
        <v>34</v>
      </c>
      <c r="B7" s="168"/>
      <c r="C7" s="72" t="s">
        <v>31</v>
      </c>
      <c r="D7" s="5"/>
      <c r="E7" s="4"/>
      <c r="F7" s="26" t="str">
        <f t="shared" si="0"/>
        <v>Srednja škola Bol</v>
      </c>
      <c r="G7" s="26" t="str">
        <f t="shared" si="1"/>
        <v>Splitsko-dalmatinska</v>
      </c>
      <c r="H7" s="26" t="str">
        <f t="shared" si="2"/>
        <v>Bol</v>
      </c>
      <c r="I7" s="26" t="str">
        <f t="shared" si="3"/>
        <v>državni</v>
      </c>
      <c r="J7" s="26" t="str">
        <f t="shared" si="4"/>
        <v>mješoviti</v>
      </c>
      <c r="K7" s="26" t="str">
        <f t="shared" si="5"/>
        <v>17-444-501</v>
      </c>
      <c r="S7" s="26" t="str">
        <f t="shared" si="6"/>
        <v>Srednja škola Bol</v>
      </c>
      <c r="T7" s="26" t="str">
        <f t="shared" si="7"/>
        <v>Splitsko-dalmatinska</v>
      </c>
      <c r="U7" s="26" t="str">
        <f t="shared" si="8"/>
        <v>Bol</v>
      </c>
      <c r="V7" s="26" t="str">
        <f t="shared" si="9"/>
        <v>državni</v>
      </c>
      <c r="W7" s="26" t="str">
        <f t="shared" si="10"/>
        <v>mješoviti</v>
      </c>
      <c r="X7" s="26" t="str">
        <f t="shared" si="11"/>
        <v>17-444-501</v>
      </c>
      <c r="AA7" s="6" t="s">
        <v>32</v>
      </c>
      <c r="AC7" s="6" t="s">
        <v>36</v>
      </c>
      <c r="AE7" s="6">
        <v>2</v>
      </c>
      <c r="AG7" s="6">
        <v>40</v>
      </c>
      <c r="AI7" s="6" t="s">
        <v>7</v>
      </c>
    </row>
    <row r="8" spans="1:35" ht="19.5" customHeight="1">
      <c r="A8" s="168" t="s">
        <v>105</v>
      </c>
      <c r="B8" s="168"/>
      <c r="C8" s="73">
        <v>70</v>
      </c>
      <c r="D8" s="5"/>
      <c r="E8" s="4"/>
      <c r="F8" s="26" t="str">
        <f t="shared" si="0"/>
        <v>Srednja škola Bol</v>
      </c>
      <c r="G8" s="26" t="str">
        <f t="shared" si="1"/>
        <v>Splitsko-dalmatinska</v>
      </c>
      <c r="H8" s="26" t="str">
        <f t="shared" si="2"/>
        <v>Bol</v>
      </c>
      <c r="I8" s="26" t="str">
        <f t="shared" si="3"/>
        <v>državni</v>
      </c>
      <c r="J8" s="26" t="str">
        <f t="shared" si="4"/>
        <v>mješoviti</v>
      </c>
      <c r="K8" s="26" t="str">
        <f t="shared" si="5"/>
        <v>17-444-501</v>
      </c>
      <c r="S8" s="26" t="str">
        <f t="shared" si="6"/>
        <v>Srednja škola Bol</v>
      </c>
      <c r="T8" s="26" t="str">
        <f t="shared" si="7"/>
        <v>Splitsko-dalmatinska</v>
      </c>
      <c r="U8" s="26" t="str">
        <f t="shared" si="8"/>
        <v>Bol</v>
      </c>
      <c r="V8" s="26" t="str">
        <f t="shared" si="9"/>
        <v>državni</v>
      </c>
      <c r="W8" s="26" t="str">
        <f t="shared" si="10"/>
        <v>mješoviti</v>
      </c>
      <c r="X8" s="26" t="str">
        <f t="shared" si="11"/>
        <v>17-444-501</v>
      </c>
      <c r="AA8" s="6" t="s">
        <v>33</v>
      </c>
      <c r="AE8" s="6">
        <v>3</v>
      </c>
      <c r="AI8" s="6" t="s">
        <v>37</v>
      </c>
    </row>
    <row r="9" spans="1:24" ht="18.75" customHeight="1">
      <c r="A9" s="116" t="s">
        <v>104</v>
      </c>
      <c r="B9" s="117"/>
      <c r="C9" s="73">
        <v>20</v>
      </c>
      <c r="D9" s="5"/>
      <c r="E9" s="4"/>
      <c r="F9" s="26" t="str">
        <f t="shared" si="0"/>
        <v>Srednja škola Bol</v>
      </c>
      <c r="G9" s="26" t="str">
        <f t="shared" si="1"/>
        <v>Splitsko-dalmatinska</v>
      </c>
      <c r="H9" s="26" t="str">
        <f t="shared" si="2"/>
        <v>Bol</v>
      </c>
      <c r="I9" s="26" t="str">
        <f t="shared" si="3"/>
        <v>državni</v>
      </c>
      <c r="J9" s="26" t="str">
        <f t="shared" si="4"/>
        <v>mješoviti</v>
      </c>
      <c r="K9" s="26" t="str">
        <f t="shared" si="5"/>
        <v>17-444-501</v>
      </c>
      <c r="S9" s="26" t="str">
        <f t="shared" si="6"/>
        <v>Srednja škola Bol</v>
      </c>
      <c r="T9" s="26" t="str">
        <f t="shared" si="7"/>
        <v>Splitsko-dalmatinska</v>
      </c>
      <c r="U9" s="26" t="str">
        <f t="shared" si="8"/>
        <v>Bol</v>
      </c>
      <c r="V9" s="26" t="str">
        <f t="shared" si="9"/>
        <v>državni</v>
      </c>
      <c r="W9" s="26" t="str">
        <f t="shared" si="10"/>
        <v>mješoviti</v>
      </c>
      <c r="X9" s="26" t="str">
        <f t="shared" si="11"/>
        <v>17-444-501</v>
      </c>
    </row>
    <row r="10" spans="1:24" ht="18.75" customHeight="1">
      <c r="A10" s="116" t="s">
        <v>119</v>
      </c>
      <c r="B10" s="117"/>
      <c r="C10" s="91"/>
      <c r="F10" s="26" t="str">
        <f t="shared" si="0"/>
        <v>Srednja škola Bol</v>
      </c>
      <c r="G10" s="26" t="str">
        <f t="shared" si="1"/>
        <v>Splitsko-dalmatinska</v>
      </c>
      <c r="H10" s="26" t="str">
        <f t="shared" si="2"/>
        <v>Bol</v>
      </c>
      <c r="I10" s="26" t="str">
        <f t="shared" si="3"/>
        <v>državni</v>
      </c>
      <c r="J10" s="26" t="str">
        <f t="shared" si="4"/>
        <v>mješoviti</v>
      </c>
      <c r="K10" s="26" t="str">
        <f t="shared" si="5"/>
        <v>17-444-501</v>
      </c>
      <c r="S10" s="26" t="str">
        <f t="shared" si="6"/>
        <v>Srednja škola Bol</v>
      </c>
      <c r="T10" s="26" t="str">
        <f t="shared" si="7"/>
        <v>Splitsko-dalmatinska</v>
      </c>
      <c r="U10" s="26" t="str">
        <f t="shared" si="8"/>
        <v>Bol</v>
      </c>
      <c r="V10" s="26" t="str">
        <f t="shared" si="9"/>
        <v>državni</v>
      </c>
      <c r="W10" s="26" t="str">
        <f t="shared" si="10"/>
        <v>mješoviti</v>
      </c>
      <c r="X10" s="26" t="str">
        <f t="shared" si="11"/>
        <v>17-444-501</v>
      </c>
    </row>
    <row r="11" spans="1:24" ht="18.75" customHeight="1">
      <c r="A11" s="116" t="s">
        <v>131</v>
      </c>
      <c r="B11" s="117"/>
      <c r="C11" s="98" t="s">
        <v>36</v>
      </c>
      <c r="F11" s="26" t="str">
        <f t="shared" si="0"/>
        <v>Srednja škola Bol</v>
      </c>
      <c r="G11" s="26" t="str">
        <f t="shared" si="1"/>
        <v>Splitsko-dalmatinska</v>
      </c>
      <c r="H11" s="26" t="str">
        <f t="shared" si="2"/>
        <v>Bol</v>
      </c>
      <c r="I11" s="26" t="str">
        <f t="shared" si="3"/>
        <v>državni</v>
      </c>
      <c r="J11" s="26" t="str">
        <f t="shared" si="4"/>
        <v>mješoviti</v>
      </c>
      <c r="K11" s="26" t="str">
        <f t="shared" si="5"/>
        <v>17-444-501</v>
      </c>
      <c r="S11" s="26" t="str">
        <f t="shared" si="6"/>
        <v>Srednja škola Bol</v>
      </c>
      <c r="T11" s="26" t="str">
        <f t="shared" si="7"/>
        <v>Splitsko-dalmatinska</v>
      </c>
      <c r="U11" s="26" t="str">
        <f t="shared" si="8"/>
        <v>Bol</v>
      </c>
      <c r="V11" s="26" t="str">
        <f t="shared" si="9"/>
        <v>državni</v>
      </c>
      <c r="W11" s="26" t="str">
        <f t="shared" si="10"/>
        <v>mješoviti</v>
      </c>
      <c r="X11" s="26" t="str">
        <f t="shared" si="11"/>
        <v>17-444-501</v>
      </c>
    </row>
    <row r="12" spans="1:3" ht="18.75" customHeight="1">
      <c r="A12" s="55"/>
      <c r="B12" s="55"/>
      <c r="C12" s="70"/>
    </row>
    <row r="13" spans="1:5" ht="36" customHeight="1">
      <c r="A13" s="167" t="s">
        <v>81</v>
      </c>
      <c r="B13" s="167"/>
      <c r="C13" s="167"/>
      <c r="D13" s="167"/>
      <c r="E13" s="167"/>
    </row>
    <row r="14" spans="1:3" ht="15.75" customHeight="1">
      <c r="A14" s="10"/>
      <c r="B14" s="10"/>
      <c r="C14" s="10"/>
    </row>
    <row r="15" ht="12.75">
      <c r="A15" s="9"/>
    </row>
    <row r="16" spans="1:24" ht="12.75">
      <c r="A16" s="169" t="s">
        <v>4</v>
      </c>
      <c r="B16" s="169" t="s">
        <v>18</v>
      </c>
      <c r="C16" s="169" t="s">
        <v>5</v>
      </c>
      <c r="D16" s="169" t="s">
        <v>6</v>
      </c>
      <c r="E16" s="170" t="s">
        <v>44</v>
      </c>
      <c r="S16" s="25" t="s">
        <v>59</v>
      </c>
      <c r="T16" s="25" t="s">
        <v>53</v>
      </c>
      <c r="U16" s="25" t="s">
        <v>60</v>
      </c>
      <c r="V16" s="25" t="s">
        <v>55</v>
      </c>
      <c r="W16" s="25" t="s">
        <v>98</v>
      </c>
      <c r="X16" s="25" t="s">
        <v>99</v>
      </c>
    </row>
    <row r="17" spans="1:18" ht="12.75">
      <c r="A17" s="169"/>
      <c r="B17" s="169"/>
      <c r="C17" s="169"/>
      <c r="D17" s="169"/>
      <c r="E17" s="169"/>
      <c r="F17" s="25" t="s">
        <v>59</v>
      </c>
      <c r="G17" s="25" t="s">
        <v>53</v>
      </c>
      <c r="H17" s="25" t="s">
        <v>60</v>
      </c>
      <c r="I17" s="25" t="s">
        <v>55</v>
      </c>
      <c r="J17" s="25" t="s">
        <v>98</v>
      </c>
      <c r="K17" s="25" t="s">
        <v>99</v>
      </c>
      <c r="M17" s="25" t="s">
        <v>59</v>
      </c>
      <c r="N17" s="25" t="s">
        <v>53</v>
      </c>
      <c r="O17" s="25" t="s">
        <v>60</v>
      </c>
      <c r="P17" s="25" t="s">
        <v>55</v>
      </c>
      <c r="Q17" s="25" t="s">
        <v>98</v>
      </c>
      <c r="R17" s="25" t="s">
        <v>99</v>
      </c>
    </row>
    <row r="18" spans="1:24" ht="18" customHeight="1">
      <c r="A18" s="14" t="s">
        <v>149</v>
      </c>
      <c r="B18" s="15" t="s">
        <v>151</v>
      </c>
      <c r="C18" s="71" t="s">
        <v>21</v>
      </c>
      <c r="D18" s="71" t="s">
        <v>7</v>
      </c>
      <c r="E18" s="97"/>
      <c r="F18" s="26" t="str">
        <f aca="true" t="shared" si="12" ref="F18:F52">NazivDoma</f>
        <v>Srednja škola Bol</v>
      </c>
      <c r="G18" s="26" t="str">
        <f aca="true" t="shared" si="13" ref="G18:G52">Zupanija</f>
        <v>Splitsko-dalmatinska</v>
      </c>
      <c r="H18" s="26" t="str">
        <f aca="true" t="shared" si="14" ref="H18:H52">GradMjesto</f>
        <v>Bol</v>
      </c>
      <c r="I18" s="26" t="str">
        <f aca="true" t="shared" si="15" ref="I18:I52">Osnivac</f>
        <v>državni</v>
      </c>
      <c r="J18" s="26" t="str">
        <f aca="true" t="shared" si="16" ref="J18:J52">VrstaDoma</f>
        <v>mješoviti</v>
      </c>
      <c r="K18" s="26" t="str">
        <f aca="true" t="shared" si="17" ref="K18:K52">SifraDoma</f>
        <v>17-444-501</v>
      </c>
      <c r="M18" s="26" t="str">
        <f aca="true" t="shared" si="18" ref="M18:M52">NazivDoma</f>
        <v>Srednja škola Bol</v>
      </c>
      <c r="N18" s="26" t="str">
        <f aca="true" t="shared" si="19" ref="N18:N52">Zupanija</f>
        <v>Splitsko-dalmatinska</v>
      </c>
      <c r="O18" s="26" t="str">
        <f aca="true" t="shared" si="20" ref="O18:O52">GradMjesto</f>
        <v>Bol</v>
      </c>
      <c r="P18" s="26" t="str">
        <f aca="true" t="shared" si="21" ref="P18:P52">Osnivac</f>
        <v>državni</v>
      </c>
      <c r="Q18" s="26" t="str">
        <f aca="true" t="shared" si="22" ref="Q18:Q52">VrstaDoma</f>
        <v>mješoviti</v>
      </c>
      <c r="R18" s="26" t="str">
        <f aca="true" t="shared" si="23" ref="R18:R52">SifraDoma</f>
        <v>17-444-501</v>
      </c>
      <c r="S18" s="26" t="str">
        <f aca="true" t="shared" si="24" ref="S18:S52">NazivDoma</f>
        <v>Srednja škola Bol</v>
      </c>
      <c r="T18" s="26" t="str">
        <f aca="true" t="shared" si="25" ref="T18:T52">Zupanija</f>
        <v>Splitsko-dalmatinska</v>
      </c>
      <c r="U18" s="26" t="str">
        <f aca="true" t="shared" si="26" ref="U18:U52">GradMjesto</f>
        <v>Bol</v>
      </c>
      <c r="V18" s="26" t="str">
        <f aca="true" t="shared" si="27" ref="V18:V52">Osnivac</f>
        <v>državni</v>
      </c>
      <c r="W18" s="26" t="str">
        <f aca="true" t="shared" si="28" ref="W18:W52">VrstaDoma</f>
        <v>mješoviti</v>
      </c>
      <c r="X18" s="26" t="str">
        <f aca="true" t="shared" si="29" ref="X18:X52">SifraDoma</f>
        <v>17-444-501</v>
      </c>
    </row>
    <row r="19" spans="1:24" ht="18" customHeight="1">
      <c r="A19" s="14" t="s">
        <v>152</v>
      </c>
      <c r="B19" s="15" t="s">
        <v>159</v>
      </c>
      <c r="C19" s="71" t="s">
        <v>107</v>
      </c>
      <c r="D19" s="71" t="s">
        <v>8</v>
      </c>
      <c r="E19" s="97">
        <v>20</v>
      </c>
      <c r="F19" s="26" t="str">
        <f t="shared" si="12"/>
        <v>Srednja škola Bol</v>
      </c>
      <c r="G19" s="26" t="str">
        <f t="shared" si="13"/>
        <v>Splitsko-dalmatinska</v>
      </c>
      <c r="H19" s="26" t="str">
        <f t="shared" si="14"/>
        <v>Bol</v>
      </c>
      <c r="I19" s="26" t="str">
        <f t="shared" si="15"/>
        <v>državni</v>
      </c>
      <c r="J19" s="26" t="str">
        <f t="shared" si="16"/>
        <v>mješoviti</v>
      </c>
      <c r="K19" s="26" t="str">
        <f t="shared" si="17"/>
        <v>17-444-501</v>
      </c>
      <c r="M19" s="26" t="str">
        <f t="shared" si="18"/>
        <v>Srednja škola Bol</v>
      </c>
      <c r="N19" s="26" t="str">
        <f t="shared" si="19"/>
        <v>Splitsko-dalmatinska</v>
      </c>
      <c r="O19" s="26" t="str">
        <f t="shared" si="20"/>
        <v>Bol</v>
      </c>
      <c r="P19" s="26" t="str">
        <f t="shared" si="21"/>
        <v>državni</v>
      </c>
      <c r="Q19" s="26" t="str">
        <f t="shared" si="22"/>
        <v>mješoviti</v>
      </c>
      <c r="R19" s="26" t="str">
        <f t="shared" si="23"/>
        <v>17-444-501</v>
      </c>
      <c r="S19" s="26" t="str">
        <f t="shared" si="24"/>
        <v>Srednja škola Bol</v>
      </c>
      <c r="T19" s="26" t="str">
        <f t="shared" si="25"/>
        <v>Splitsko-dalmatinska</v>
      </c>
      <c r="U19" s="26" t="str">
        <f t="shared" si="26"/>
        <v>Bol</v>
      </c>
      <c r="V19" s="26" t="str">
        <f t="shared" si="27"/>
        <v>državni</v>
      </c>
      <c r="W19" s="26" t="str">
        <f t="shared" si="28"/>
        <v>mješoviti</v>
      </c>
      <c r="X19" s="26" t="str">
        <f t="shared" si="29"/>
        <v>17-444-501</v>
      </c>
    </row>
    <row r="20" spans="1:24" ht="18" customHeight="1">
      <c r="A20" s="14" t="s">
        <v>158</v>
      </c>
      <c r="B20" s="15" t="s">
        <v>159</v>
      </c>
      <c r="C20" s="71" t="s">
        <v>107</v>
      </c>
      <c r="D20" s="71" t="s">
        <v>8</v>
      </c>
      <c r="E20" s="97">
        <v>40</v>
      </c>
      <c r="F20" s="26" t="str">
        <f t="shared" si="12"/>
        <v>Srednja škola Bol</v>
      </c>
      <c r="G20" s="26" t="str">
        <f t="shared" si="13"/>
        <v>Splitsko-dalmatinska</v>
      </c>
      <c r="H20" s="26" t="str">
        <f t="shared" si="14"/>
        <v>Bol</v>
      </c>
      <c r="I20" s="26" t="str">
        <f t="shared" si="15"/>
        <v>državni</v>
      </c>
      <c r="J20" s="26" t="str">
        <f t="shared" si="16"/>
        <v>mješoviti</v>
      </c>
      <c r="K20" s="26" t="str">
        <f t="shared" si="17"/>
        <v>17-444-501</v>
      </c>
      <c r="M20" s="26" t="str">
        <f t="shared" si="18"/>
        <v>Srednja škola Bol</v>
      </c>
      <c r="N20" s="26" t="str">
        <f t="shared" si="19"/>
        <v>Splitsko-dalmatinska</v>
      </c>
      <c r="O20" s="26" t="str">
        <f t="shared" si="20"/>
        <v>Bol</v>
      </c>
      <c r="P20" s="26" t="str">
        <f t="shared" si="21"/>
        <v>državni</v>
      </c>
      <c r="Q20" s="26" t="str">
        <f t="shared" si="22"/>
        <v>mješoviti</v>
      </c>
      <c r="R20" s="26" t="str">
        <f t="shared" si="23"/>
        <v>17-444-501</v>
      </c>
      <c r="S20" s="26" t="str">
        <f t="shared" si="24"/>
        <v>Srednja škola Bol</v>
      </c>
      <c r="T20" s="26" t="str">
        <f t="shared" si="25"/>
        <v>Splitsko-dalmatinska</v>
      </c>
      <c r="U20" s="26" t="str">
        <f t="shared" si="26"/>
        <v>Bol</v>
      </c>
      <c r="V20" s="26" t="str">
        <f t="shared" si="27"/>
        <v>državni</v>
      </c>
      <c r="W20" s="26" t="str">
        <f t="shared" si="28"/>
        <v>mješoviti</v>
      </c>
      <c r="X20" s="26" t="str">
        <f t="shared" si="29"/>
        <v>17-444-501</v>
      </c>
    </row>
    <row r="21" spans="1:24" ht="18" customHeight="1">
      <c r="A21" s="14" t="s">
        <v>153</v>
      </c>
      <c r="B21" s="15" t="s">
        <v>41</v>
      </c>
      <c r="C21" s="71" t="s">
        <v>41</v>
      </c>
      <c r="D21" s="71" t="s">
        <v>8</v>
      </c>
      <c r="E21" s="97">
        <v>40</v>
      </c>
      <c r="F21" s="26" t="str">
        <f t="shared" si="12"/>
        <v>Srednja škola Bol</v>
      </c>
      <c r="G21" s="26" t="str">
        <f t="shared" si="13"/>
        <v>Splitsko-dalmatinska</v>
      </c>
      <c r="H21" s="26" t="str">
        <f t="shared" si="14"/>
        <v>Bol</v>
      </c>
      <c r="I21" s="26" t="str">
        <f t="shared" si="15"/>
        <v>državni</v>
      </c>
      <c r="J21" s="26" t="str">
        <f t="shared" si="16"/>
        <v>mješoviti</v>
      </c>
      <c r="K21" s="26" t="str">
        <f t="shared" si="17"/>
        <v>17-444-501</v>
      </c>
      <c r="M21" s="26" t="str">
        <f t="shared" si="18"/>
        <v>Srednja škola Bol</v>
      </c>
      <c r="N21" s="26" t="str">
        <f t="shared" si="19"/>
        <v>Splitsko-dalmatinska</v>
      </c>
      <c r="O21" s="26" t="str">
        <f t="shared" si="20"/>
        <v>Bol</v>
      </c>
      <c r="P21" s="26" t="str">
        <f t="shared" si="21"/>
        <v>državni</v>
      </c>
      <c r="Q21" s="26" t="str">
        <f t="shared" si="22"/>
        <v>mješoviti</v>
      </c>
      <c r="R21" s="26" t="str">
        <f t="shared" si="23"/>
        <v>17-444-501</v>
      </c>
      <c r="S21" s="26" t="str">
        <f t="shared" si="24"/>
        <v>Srednja škola Bol</v>
      </c>
      <c r="T21" s="26" t="str">
        <f t="shared" si="25"/>
        <v>Splitsko-dalmatinska</v>
      </c>
      <c r="U21" s="26" t="str">
        <f t="shared" si="26"/>
        <v>Bol</v>
      </c>
      <c r="V21" s="26" t="str">
        <f t="shared" si="27"/>
        <v>državni</v>
      </c>
      <c r="W21" s="26" t="str">
        <f t="shared" si="28"/>
        <v>mješoviti</v>
      </c>
      <c r="X21" s="26" t="str">
        <f t="shared" si="29"/>
        <v>17-444-501</v>
      </c>
    </row>
    <row r="22" spans="1:24" ht="18" customHeight="1">
      <c r="A22" s="14" t="s">
        <v>160</v>
      </c>
      <c r="B22" s="15" t="s">
        <v>41</v>
      </c>
      <c r="C22" s="71" t="s">
        <v>41</v>
      </c>
      <c r="D22" s="71" t="s">
        <v>8</v>
      </c>
      <c r="E22" s="97">
        <v>20</v>
      </c>
      <c r="F22" s="26" t="str">
        <f t="shared" si="12"/>
        <v>Srednja škola Bol</v>
      </c>
      <c r="G22" s="26" t="str">
        <f t="shared" si="13"/>
        <v>Splitsko-dalmatinska</v>
      </c>
      <c r="H22" s="26" t="str">
        <f t="shared" si="14"/>
        <v>Bol</v>
      </c>
      <c r="I22" s="26" t="str">
        <f t="shared" si="15"/>
        <v>državni</v>
      </c>
      <c r="J22" s="26" t="str">
        <f t="shared" si="16"/>
        <v>mješoviti</v>
      </c>
      <c r="K22" s="26" t="str">
        <f t="shared" si="17"/>
        <v>17-444-501</v>
      </c>
      <c r="M22" s="26" t="str">
        <f t="shared" si="18"/>
        <v>Srednja škola Bol</v>
      </c>
      <c r="N22" s="26" t="str">
        <f t="shared" si="19"/>
        <v>Splitsko-dalmatinska</v>
      </c>
      <c r="O22" s="26" t="str">
        <f t="shared" si="20"/>
        <v>Bol</v>
      </c>
      <c r="P22" s="26" t="str">
        <f t="shared" si="21"/>
        <v>državni</v>
      </c>
      <c r="Q22" s="26" t="str">
        <f t="shared" si="22"/>
        <v>mješoviti</v>
      </c>
      <c r="R22" s="26" t="str">
        <f t="shared" si="23"/>
        <v>17-444-501</v>
      </c>
      <c r="S22" s="26" t="str">
        <f t="shared" si="24"/>
        <v>Srednja škola Bol</v>
      </c>
      <c r="T22" s="26" t="str">
        <f t="shared" si="25"/>
        <v>Splitsko-dalmatinska</v>
      </c>
      <c r="U22" s="26" t="str">
        <f t="shared" si="26"/>
        <v>Bol</v>
      </c>
      <c r="V22" s="26" t="str">
        <f t="shared" si="27"/>
        <v>državni</v>
      </c>
      <c r="W22" s="26" t="str">
        <f t="shared" si="28"/>
        <v>mješoviti</v>
      </c>
      <c r="X22" s="26" t="str">
        <f t="shared" si="29"/>
        <v>17-444-501</v>
      </c>
    </row>
    <row r="23" spans="1:24" ht="18" customHeight="1">
      <c r="A23" s="14" t="s">
        <v>161</v>
      </c>
      <c r="B23" s="15" t="s">
        <v>162</v>
      </c>
      <c r="C23" s="71" t="s">
        <v>25</v>
      </c>
      <c r="D23" s="71" t="s">
        <v>8</v>
      </c>
      <c r="E23" s="97">
        <v>20</v>
      </c>
      <c r="F23" s="26" t="str">
        <f t="shared" si="12"/>
        <v>Srednja škola Bol</v>
      </c>
      <c r="G23" s="26" t="str">
        <f t="shared" si="13"/>
        <v>Splitsko-dalmatinska</v>
      </c>
      <c r="H23" s="26" t="str">
        <f t="shared" si="14"/>
        <v>Bol</v>
      </c>
      <c r="I23" s="26" t="str">
        <f t="shared" si="15"/>
        <v>državni</v>
      </c>
      <c r="J23" s="26" t="str">
        <f t="shared" si="16"/>
        <v>mješoviti</v>
      </c>
      <c r="K23" s="26" t="str">
        <f t="shared" si="17"/>
        <v>17-444-501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 customHeight="1">
      <c r="A24" s="14" t="s">
        <v>155</v>
      </c>
      <c r="B24" s="15" t="s">
        <v>163</v>
      </c>
      <c r="C24" s="71" t="s">
        <v>106</v>
      </c>
      <c r="D24" s="71" t="s">
        <v>8</v>
      </c>
      <c r="E24" s="97" t="s">
        <v>142</v>
      </c>
      <c r="F24" s="26" t="str">
        <f t="shared" si="12"/>
        <v>Srednja škola Bol</v>
      </c>
      <c r="G24" s="26" t="str">
        <f t="shared" si="13"/>
        <v>Splitsko-dalmatinska</v>
      </c>
      <c r="H24" s="26" t="str">
        <f t="shared" si="14"/>
        <v>Bol</v>
      </c>
      <c r="I24" s="26" t="str">
        <f t="shared" si="15"/>
        <v>državni</v>
      </c>
      <c r="J24" s="26" t="str">
        <f t="shared" si="16"/>
        <v>mješoviti</v>
      </c>
      <c r="K24" s="26" t="str">
        <f t="shared" si="17"/>
        <v>17-444-501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 customHeight="1">
      <c r="A25" s="14" t="s">
        <v>164</v>
      </c>
      <c r="B25" s="15" t="s">
        <v>159</v>
      </c>
      <c r="C25" s="71" t="s">
        <v>26</v>
      </c>
      <c r="D25" s="71" t="s">
        <v>8</v>
      </c>
      <c r="E25" s="97">
        <v>40</v>
      </c>
      <c r="F25" s="26" t="str">
        <f t="shared" si="12"/>
        <v>Srednja škola Bol</v>
      </c>
      <c r="G25" s="26" t="str">
        <f t="shared" si="13"/>
        <v>Splitsko-dalmatinska</v>
      </c>
      <c r="H25" s="26" t="str">
        <f t="shared" si="14"/>
        <v>Bol</v>
      </c>
      <c r="I25" s="26" t="str">
        <f t="shared" si="15"/>
        <v>državni</v>
      </c>
      <c r="J25" s="26" t="str">
        <f t="shared" si="16"/>
        <v>mješoviti</v>
      </c>
      <c r="K25" s="26" t="str">
        <f t="shared" si="17"/>
        <v>17-444-501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 customHeight="1">
      <c r="A26" s="14"/>
      <c r="B26" s="15"/>
      <c r="C26" s="71" t="s">
        <v>31</v>
      </c>
      <c r="D26" s="71" t="s">
        <v>31</v>
      </c>
      <c r="E26" s="97" t="s">
        <v>142</v>
      </c>
      <c r="F26" s="26" t="str">
        <f t="shared" si="12"/>
        <v>Srednja škola Bol</v>
      </c>
      <c r="G26" s="26" t="str">
        <f t="shared" si="13"/>
        <v>Splitsko-dalmatinska</v>
      </c>
      <c r="H26" s="26" t="str">
        <f t="shared" si="14"/>
        <v>Bol</v>
      </c>
      <c r="I26" s="26" t="str">
        <f t="shared" si="15"/>
        <v>državni</v>
      </c>
      <c r="J26" s="26" t="str">
        <f t="shared" si="16"/>
        <v>mješoviti</v>
      </c>
      <c r="K26" s="26" t="str">
        <f t="shared" si="17"/>
        <v>17-444-501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 customHeight="1">
      <c r="A27" s="14"/>
      <c r="B27" s="15"/>
      <c r="C27" s="71" t="s">
        <v>31</v>
      </c>
      <c r="D27" s="71" t="s">
        <v>31</v>
      </c>
      <c r="E27" s="97" t="s">
        <v>142</v>
      </c>
      <c r="F27" s="26" t="str">
        <f t="shared" si="12"/>
        <v>Srednja škola Bol</v>
      </c>
      <c r="G27" s="26" t="str">
        <f t="shared" si="13"/>
        <v>Splitsko-dalmatinska</v>
      </c>
      <c r="H27" s="26" t="str">
        <f t="shared" si="14"/>
        <v>Bol</v>
      </c>
      <c r="I27" s="26" t="str">
        <f t="shared" si="15"/>
        <v>državni</v>
      </c>
      <c r="J27" s="26" t="str">
        <f t="shared" si="16"/>
        <v>mješoviti</v>
      </c>
      <c r="K27" s="26" t="str">
        <f t="shared" si="17"/>
        <v>17-444-501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 customHeight="1">
      <c r="A28" s="14"/>
      <c r="B28" s="15"/>
      <c r="C28" s="71" t="s">
        <v>31</v>
      </c>
      <c r="D28" s="71" t="s">
        <v>31</v>
      </c>
      <c r="E28" s="97" t="s">
        <v>142</v>
      </c>
      <c r="F28" s="26" t="str">
        <f t="shared" si="12"/>
        <v>Srednja škola Bol</v>
      </c>
      <c r="G28" s="26" t="str">
        <f t="shared" si="13"/>
        <v>Splitsko-dalmatinska</v>
      </c>
      <c r="H28" s="26" t="str">
        <f t="shared" si="14"/>
        <v>Bol</v>
      </c>
      <c r="I28" s="26" t="str">
        <f t="shared" si="15"/>
        <v>državni</v>
      </c>
      <c r="J28" s="26" t="str">
        <f t="shared" si="16"/>
        <v>mješoviti</v>
      </c>
      <c r="K28" s="26" t="str">
        <f t="shared" si="17"/>
        <v>17-444-501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 customHeight="1">
      <c r="A29" s="14"/>
      <c r="B29" s="15"/>
      <c r="C29" s="71" t="s">
        <v>31</v>
      </c>
      <c r="D29" s="71" t="s">
        <v>31</v>
      </c>
      <c r="E29" s="97" t="s">
        <v>142</v>
      </c>
      <c r="F29" s="26" t="str">
        <f t="shared" si="12"/>
        <v>Srednja škola Bol</v>
      </c>
      <c r="G29" s="26" t="str">
        <f t="shared" si="13"/>
        <v>Splitsko-dalmatinska</v>
      </c>
      <c r="H29" s="26" t="str">
        <f t="shared" si="14"/>
        <v>Bol</v>
      </c>
      <c r="I29" s="26" t="str">
        <f t="shared" si="15"/>
        <v>državni</v>
      </c>
      <c r="J29" s="26" t="str">
        <f t="shared" si="16"/>
        <v>mješoviti</v>
      </c>
      <c r="K29" s="26" t="str">
        <f t="shared" si="17"/>
        <v>17-444-501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8" customHeight="1">
      <c r="A30" s="14"/>
      <c r="B30" s="15"/>
      <c r="C30" s="71" t="s">
        <v>31</v>
      </c>
      <c r="D30" s="71" t="s">
        <v>31</v>
      </c>
      <c r="E30" s="97" t="s">
        <v>142</v>
      </c>
      <c r="F30" s="26" t="str">
        <f t="shared" si="12"/>
        <v>Srednja škola Bol</v>
      </c>
      <c r="G30" s="26" t="str">
        <f t="shared" si="13"/>
        <v>Splitsko-dalmatinska</v>
      </c>
      <c r="H30" s="26" t="str">
        <f t="shared" si="14"/>
        <v>Bol</v>
      </c>
      <c r="I30" s="26" t="str">
        <f t="shared" si="15"/>
        <v>državni</v>
      </c>
      <c r="J30" s="26" t="str">
        <f t="shared" si="16"/>
        <v>mješoviti</v>
      </c>
      <c r="K30" s="26" t="str">
        <f t="shared" si="17"/>
        <v>17-444-501</v>
      </c>
      <c r="M30" s="26" t="str">
        <f t="shared" si="18"/>
        <v>Srednja škola Bol</v>
      </c>
      <c r="N30" s="26" t="str">
        <f t="shared" si="19"/>
        <v>Splitsko-dalmatinska</v>
      </c>
      <c r="O30" s="26" t="str">
        <f t="shared" si="20"/>
        <v>Bol</v>
      </c>
      <c r="P30" s="26" t="str">
        <f t="shared" si="21"/>
        <v>državni</v>
      </c>
      <c r="Q30" s="26" t="str">
        <f t="shared" si="22"/>
        <v>mješoviti</v>
      </c>
      <c r="R30" s="26" t="str">
        <f t="shared" si="23"/>
        <v>17-444-501</v>
      </c>
      <c r="S30" s="26" t="str">
        <f t="shared" si="24"/>
        <v>Srednja škola Bol</v>
      </c>
      <c r="T30" s="26" t="str">
        <f t="shared" si="25"/>
        <v>Splitsko-dalmatinska</v>
      </c>
      <c r="U30" s="26" t="str">
        <f t="shared" si="26"/>
        <v>Bol</v>
      </c>
      <c r="V30" s="26" t="str">
        <f t="shared" si="27"/>
        <v>državni</v>
      </c>
      <c r="W30" s="26" t="str">
        <f t="shared" si="28"/>
        <v>mješoviti</v>
      </c>
      <c r="X30" s="26" t="str">
        <f t="shared" si="29"/>
        <v>17-444-501</v>
      </c>
    </row>
    <row r="31" spans="1:24" ht="18" customHeight="1">
      <c r="A31" s="14"/>
      <c r="B31" s="15"/>
      <c r="C31" s="71" t="s">
        <v>31</v>
      </c>
      <c r="D31" s="71" t="s">
        <v>31</v>
      </c>
      <c r="E31" s="97" t="s">
        <v>142</v>
      </c>
      <c r="F31" s="26" t="str">
        <f t="shared" si="12"/>
        <v>Srednja škola Bol</v>
      </c>
      <c r="G31" s="26" t="str">
        <f t="shared" si="13"/>
        <v>Splitsko-dalmatinska</v>
      </c>
      <c r="H31" s="26" t="str">
        <f t="shared" si="14"/>
        <v>Bol</v>
      </c>
      <c r="I31" s="26" t="str">
        <f t="shared" si="15"/>
        <v>državni</v>
      </c>
      <c r="J31" s="26" t="str">
        <f t="shared" si="16"/>
        <v>mješoviti</v>
      </c>
      <c r="K31" s="26" t="str">
        <f t="shared" si="17"/>
        <v>17-444-501</v>
      </c>
      <c r="M31" s="26" t="str">
        <f t="shared" si="18"/>
        <v>Srednja škola Bol</v>
      </c>
      <c r="N31" s="26" t="str">
        <f t="shared" si="19"/>
        <v>Splitsko-dalmatinska</v>
      </c>
      <c r="O31" s="26" t="str">
        <f t="shared" si="20"/>
        <v>Bol</v>
      </c>
      <c r="P31" s="26" t="str">
        <f t="shared" si="21"/>
        <v>državni</v>
      </c>
      <c r="Q31" s="26" t="str">
        <f t="shared" si="22"/>
        <v>mješoviti</v>
      </c>
      <c r="R31" s="26" t="str">
        <f t="shared" si="23"/>
        <v>17-444-501</v>
      </c>
      <c r="S31" s="26" t="str">
        <f t="shared" si="24"/>
        <v>Srednja škola Bol</v>
      </c>
      <c r="T31" s="26" t="str">
        <f t="shared" si="25"/>
        <v>Splitsko-dalmatinska</v>
      </c>
      <c r="U31" s="26" t="str">
        <f t="shared" si="26"/>
        <v>Bol</v>
      </c>
      <c r="V31" s="26" t="str">
        <f t="shared" si="27"/>
        <v>državni</v>
      </c>
      <c r="W31" s="26" t="str">
        <f t="shared" si="28"/>
        <v>mješoviti</v>
      </c>
      <c r="X31" s="26" t="str">
        <f t="shared" si="29"/>
        <v>17-444-501</v>
      </c>
    </row>
    <row r="32" spans="1:24" ht="18" customHeight="1">
      <c r="A32" s="14"/>
      <c r="B32" s="15"/>
      <c r="C32" s="71" t="s">
        <v>31</v>
      </c>
      <c r="D32" s="71" t="s">
        <v>31</v>
      </c>
      <c r="E32" s="97" t="s">
        <v>142</v>
      </c>
      <c r="F32" s="26" t="str">
        <f t="shared" si="12"/>
        <v>Srednja škola Bol</v>
      </c>
      <c r="G32" s="26" t="str">
        <f t="shared" si="13"/>
        <v>Splitsko-dalmatinska</v>
      </c>
      <c r="H32" s="26" t="str">
        <f t="shared" si="14"/>
        <v>Bol</v>
      </c>
      <c r="I32" s="26" t="str">
        <f t="shared" si="15"/>
        <v>državni</v>
      </c>
      <c r="J32" s="26" t="str">
        <f t="shared" si="16"/>
        <v>mješoviti</v>
      </c>
      <c r="K32" s="26" t="str">
        <f t="shared" si="17"/>
        <v>17-444-501</v>
      </c>
      <c r="M32" s="26" t="str">
        <f t="shared" si="18"/>
        <v>Srednja škola Bol</v>
      </c>
      <c r="N32" s="26" t="str">
        <f t="shared" si="19"/>
        <v>Splitsko-dalmatinska</v>
      </c>
      <c r="O32" s="26" t="str">
        <f t="shared" si="20"/>
        <v>Bol</v>
      </c>
      <c r="P32" s="26" t="str">
        <f t="shared" si="21"/>
        <v>državni</v>
      </c>
      <c r="Q32" s="26" t="str">
        <f t="shared" si="22"/>
        <v>mješoviti</v>
      </c>
      <c r="R32" s="26" t="str">
        <f t="shared" si="23"/>
        <v>17-444-501</v>
      </c>
      <c r="S32" s="26" t="str">
        <f t="shared" si="24"/>
        <v>Srednja škola Bol</v>
      </c>
      <c r="T32" s="26" t="str">
        <f t="shared" si="25"/>
        <v>Splitsko-dalmatinska</v>
      </c>
      <c r="U32" s="26" t="str">
        <f t="shared" si="26"/>
        <v>Bol</v>
      </c>
      <c r="V32" s="26" t="str">
        <f t="shared" si="27"/>
        <v>državni</v>
      </c>
      <c r="W32" s="26" t="str">
        <f t="shared" si="28"/>
        <v>mješoviti</v>
      </c>
      <c r="X32" s="26" t="str">
        <f t="shared" si="29"/>
        <v>17-444-501</v>
      </c>
    </row>
    <row r="33" spans="1:24" ht="18" customHeight="1">
      <c r="A33" s="14"/>
      <c r="B33" s="15"/>
      <c r="C33" s="71" t="s">
        <v>31</v>
      </c>
      <c r="D33" s="71" t="s">
        <v>31</v>
      </c>
      <c r="E33" s="97" t="s">
        <v>142</v>
      </c>
      <c r="F33" s="26" t="str">
        <f t="shared" si="12"/>
        <v>Srednja škola Bol</v>
      </c>
      <c r="G33" s="26" t="str">
        <f t="shared" si="13"/>
        <v>Splitsko-dalmatinska</v>
      </c>
      <c r="H33" s="26" t="str">
        <f t="shared" si="14"/>
        <v>Bol</v>
      </c>
      <c r="I33" s="26" t="str">
        <f t="shared" si="15"/>
        <v>državni</v>
      </c>
      <c r="J33" s="26" t="str">
        <f t="shared" si="16"/>
        <v>mješoviti</v>
      </c>
      <c r="K33" s="26" t="str">
        <f t="shared" si="17"/>
        <v>17-444-501</v>
      </c>
      <c r="M33" s="26" t="str">
        <f t="shared" si="18"/>
        <v>Srednja škola Bol</v>
      </c>
      <c r="N33" s="26" t="str">
        <f t="shared" si="19"/>
        <v>Splitsko-dalmatinska</v>
      </c>
      <c r="O33" s="26" t="str">
        <f t="shared" si="20"/>
        <v>Bol</v>
      </c>
      <c r="P33" s="26" t="str">
        <f t="shared" si="21"/>
        <v>državni</v>
      </c>
      <c r="Q33" s="26" t="str">
        <f t="shared" si="22"/>
        <v>mješoviti</v>
      </c>
      <c r="R33" s="26" t="str">
        <f t="shared" si="23"/>
        <v>17-444-501</v>
      </c>
      <c r="S33" s="26" t="str">
        <f t="shared" si="24"/>
        <v>Srednja škola Bol</v>
      </c>
      <c r="T33" s="26" t="str">
        <f t="shared" si="25"/>
        <v>Splitsko-dalmatinska</v>
      </c>
      <c r="U33" s="26" t="str">
        <f t="shared" si="26"/>
        <v>Bol</v>
      </c>
      <c r="V33" s="26" t="str">
        <f t="shared" si="27"/>
        <v>državni</v>
      </c>
      <c r="W33" s="26" t="str">
        <f t="shared" si="28"/>
        <v>mješoviti</v>
      </c>
      <c r="X33" s="26" t="str">
        <f t="shared" si="29"/>
        <v>17-444-501</v>
      </c>
    </row>
    <row r="34" spans="1:24" ht="18" customHeight="1">
      <c r="A34" s="14"/>
      <c r="B34" s="15"/>
      <c r="C34" s="71" t="s">
        <v>31</v>
      </c>
      <c r="D34" s="71" t="s">
        <v>31</v>
      </c>
      <c r="E34" s="97" t="s">
        <v>142</v>
      </c>
      <c r="F34" s="26" t="str">
        <f t="shared" si="12"/>
        <v>Srednja škola Bol</v>
      </c>
      <c r="G34" s="26" t="str">
        <f t="shared" si="13"/>
        <v>Splitsko-dalmatinska</v>
      </c>
      <c r="H34" s="26" t="str">
        <f t="shared" si="14"/>
        <v>Bol</v>
      </c>
      <c r="I34" s="26" t="str">
        <f t="shared" si="15"/>
        <v>državni</v>
      </c>
      <c r="J34" s="26" t="str">
        <f t="shared" si="16"/>
        <v>mješoviti</v>
      </c>
      <c r="K34" s="26" t="str">
        <f t="shared" si="17"/>
        <v>17-444-501</v>
      </c>
      <c r="M34" s="26" t="str">
        <f t="shared" si="18"/>
        <v>Srednja škola Bol</v>
      </c>
      <c r="N34" s="26" t="str">
        <f t="shared" si="19"/>
        <v>Splitsko-dalmatinska</v>
      </c>
      <c r="O34" s="26" t="str">
        <f t="shared" si="20"/>
        <v>Bol</v>
      </c>
      <c r="P34" s="26" t="str">
        <f t="shared" si="21"/>
        <v>državni</v>
      </c>
      <c r="Q34" s="26" t="str">
        <f t="shared" si="22"/>
        <v>mješoviti</v>
      </c>
      <c r="R34" s="26" t="str">
        <f t="shared" si="23"/>
        <v>17-444-501</v>
      </c>
      <c r="S34" s="26" t="str">
        <f t="shared" si="24"/>
        <v>Srednja škola Bol</v>
      </c>
      <c r="T34" s="26" t="str">
        <f t="shared" si="25"/>
        <v>Splitsko-dalmatinska</v>
      </c>
      <c r="U34" s="26" t="str">
        <f t="shared" si="26"/>
        <v>Bol</v>
      </c>
      <c r="V34" s="26" t="str">
        <f t="shared" si="27"/>
        <v>državni</v>
      </c>
      <c r="W34" s="26" t="str">
        <f t="shared" si="28"/>
        <v>mješoviti</v>
      </c>
      <c r="X34" s="26" t="str">
        <f t="shared" si="29"/>
        <v>17-444-501</v>
      </c>
    </row>
    <row r="35" spans="1:37" ht="18" customHeight="1">
      <c r="A35" s="14"/>
      <c r="B35" s="15"/>
      <c r="C35" s="71" t="s">
        <v>31</v>
      </c>
      <c r="D35" s="71" t="s">
        <v>31</v>
      </c>
      <c r="E35" s="97" t="s">
        <v>142</v>
      </c>
      <c r="F35" s="26" t="str">
        <f t="shared" si="12"/>
        <v>Srednja škola Bol</v>
      </c>
      <c r="G35" s="26" t="str">
        <f t="shared" si="13"/>
        <v>Splitsko-dalmatinska</v>
      </c>
      <c r="H35" s="26" t="str">
        <f t="shared" si="14"/>
        <v>Bol</v>
      </c>
      <c r="I35" s="26" t="str">
        <f t="shared" si="15"/>
        <v>državni</v>
      </c>
      <c r="J35" s="26" t="str">
        <f t="shared" si="16"/>
        <v>mješoviti</v>
      </c>
      <c r="K35" s="26" t="str">
        <f t="shared" si="17"/>
        <v>17-444-501</v>
      </c>
      <c r="M35" s="26" t="str">
        <f t="shared" si="18"/>
        <v>Srednja škola Bol</v>
      </c>
      <c r="N35" s="26" t="str">
        <f t="shared" si="19"/>
        <v>Splitsko-dalmatinska</v>
      </c>
      <c r="O35" s="26" t="str">
        <f t="shared" si="20"/>
        <v>Bol</v>
      </c>
      <c r="P35" s="26" t="str">
        <f t="shared" si="21"/>
        <v>državni</v>
      </c>
      <c r="Q35" s="26" t="str">
        <f t="shared" si="22"/>
        <v>mješoviti</v>
      </c>
      <c r="R35" s="26" t="str">
        <f t="shared" si="23"/>
        <v>17-444-501</v>
      </c>
      <c r="S35" s="26" t="str">
        <f t="shared" si="24"/>
        <v>Srednja škola Bol</v>
      </c>
      <c r="T35" s="26" t="str">
        <f t="shared" si="25"/>
        <v>Splitsko-dalmatinska</v>
      </c>
      <c r="U35" s="26" t="str">
        <f t="shared" si="26"/>
        <v>Bol</v>
      </c>
      <c r="V35" s="26" t="str">
        <f t="shared" si="27"/>
        <v>državni</v>
      </c>
      <c r="W35" s="26" t="str">
        <f t="shared" si="28"/>
        <v>mješoviti</v>
      </c>
      <c r="X35" s="26" t="str">
        <f t="shared" si="29"/>
        <v>17-444-501</v>
      </c>
      <c r="AK35" s="6"/>
    </row>
    <row r="36" spans="1:37" ht="18" customHeight="1">
      <c r="A36" s="14"/>
      <c r="B36" s="15"/>
      <c r="C36" s="71" t="s">
        <v>31</v>
      </c>
      <c r="D36" s="71" t="s">
        <v>31</v>
      </c>
      <c r="E36" s="97" t="s">
        <v>142</v>
      </c>
      <c r="F36" s="26" t="str">
        <f t="shared" si="12"/>
        <v>Srednja škola Bol</v>
      </c>
      <c r="G36" s="26" t="str">
        <f t="shared" si="13"/>
        <v>Splitsko-dalmatinska</v>
      </c>
      <c r="H36" s="26" t="str">
        <f t="shared" si="14"/>
        <v>Bol</v>
      </c>
      <c r="I36" s="26" t="str">
        <f t="shared" si="15"/>
        <v>državni</v>
      </c>
      <c r="J36" s="26" t="str">
        <f t="shared" si="16"/>
        <v>mješoviti</v>
      </c>
      <c r="K36" s="26" t="str">
        <f t="shared" si="17"/>
        <v>17-444-501</v>
      </c>
      <c r="M36" s="26" t="str">
        <f t="shared" si="18"/>
        <v>Srednja škola Bol</v>
      </c>
      <c r="N36" s="26" t="str">
        <f t="shared" si="19"/>
        <v>Splitsko-dalmatinska</v>
      </c>
      <c r="O36" s="26" t="str">
        <f t="shared" si="20"/>
        <v>Bol</v>
      </c>
      <c r="P36" s="26" t="str">
        <f t="shared" si="21"/>
        <v>državni</v>
      </c>
      <c r="Q36" s="26" t="str">
        <f t="shared" si="22"/>
        <v>mješoviti</v>
      </c>
      <c r="R36" s="26" t="str">
        <f t="shared" si="23"/>
        <v>17-444-501</v>
      </c>
      <c r="S36" s="26" t="str">
        <f t="shared" si="24"/>
        <v>Srednja škola Bol</v>
      </c>
      <c r="T36" s="26" t="str">
        <f t="shared" si="25"/>
        <v>Splitsko-dalmatinska</v>
      </c>
      <c r="U36" s="26" t="str">
        <f t="shared" si="26"/>
        <v>Bol</v>
      </c>
      <c r="V36" s="26" t="str">
        <f t="shared" si="27"/>
        <v>državni</v>
      </c>
      <c r="W36" s="26" t="str">
        <f t="shared" si="28"/>
        <v>mješoviti</v>
      </c>
      <c r="X36" s="26" t="str">
        <f t="shared" si="29"/>
        <v>17-444-501</v>
      </c>
      <c r="AK36" s="6"/>
    </row>
    <row r="37" spans="1:37" ht="18" customHeight="1">
      <c r="A37" s="14"/>
      <c r="B37" s="15"/>
      <c r="C37" s="71" t="s">
        <v>31</v>
      </c>
      <c r="D37" s="71" t="s">
        <v>31</v>
      </c>
      <c r="E37" s="97" t="s">
        <v>142</v>
      </c>
      <c r="F37" s="26" t="str">
        <f t="shared" si="12"/>
        <v>Srednja škola Bol</v>
      </c>
      <c r="G37" s="26" t="str">
        <f t="shared" si="13"/>
        <v>Splitsko-dalmatinska</v>
      </c>
      <c r="H37" s="26" t="str">
        <f t="shared" si="14"/>
        <v>Bol</v>
      </c>
      <c r="I37" s="26" t="str">
        <f t="shared" si="15"/>
        <v>državni</v>
      </c>
      <c r="J37" s="26" t="str">
        <f t="shared" si="16"/>
        <v>mješoviti</v>
      </c>
      <c r="K37" s="26" t="str">
        <f t="shared" si="17"/>
        <v>17-444-501</v>
      </c>
      <c r="M37" s="26" t="str">
        <f t="shared" si="18"/>
        <v>Srednja škola Bol</v>
      </c>
      <c r="N37" s="26" t="str">
        <f t="shared" si="19"/>
        <v>Splitsko-dalmatinska</v>
      </c>
      <c r="O37" s="26" t="str">
        <f t="shared" si="20"/>
        <v>Bol</v>
      </c>
      <c r="P37" s="26" t="str">
        <f t="shared" si="21"/>
        <v>državni</v>
      </c>
      <c r="Q37" s="26" t="str">
        <f t="shared" si="22"/>
        <v>mješoviti</v>
      </c>
      <c r="R37" s="26" t="str">
        <f t="shared" si="23"/>
        <v>17-444-501</v>
      </c>
      <c r="S37" s="26" t="str">
        <f t="shared" si="24"/>
        <v>Srednja škola Bol</v>
      </c>
      <c r="T37" s="26" t="str">
        <f t="shared" si="25"/>
        <v>Splitsko-dalmatinska</v>
      </c>
      <c r="U37" s="26" t="str">
        <f t="shared" si="26"/>
        <v>Bol</v>
      </c>
      <c r="V37" s="26" t="str">
        <f t="shared" si="27"/>
        <v>državni</v>
      </c>
      <c r="W37" s="26" t="str">
        <f t="shared" si="28"/>
        <v>mješoviti</v>
      </c>
      <c r="X37" s="26" t="str">
        <f t="shared" si="29"/>
        <v>17-444-501</v>
      </c>
      <c r="AK37" s="6"/>
    </row>
    <row r="38" spans="1:37" ht="18" customHeight="1">
      <c r="A38" s="14"/>
      <c r="B38" s="15"/>
      <c r="C38" s="71" t="s">
        <v>31</v>
      </c>
      <c r="D38" s="71" t="s">
        <v>31</v>
      </c>
      <c r="E38" s="97" t="s">
        <v>142</v>
      </c>
      <c r="F38" s="26" t="str">
        <f t="shared" si="12"/>
        <v>Srednja škola Bol</v>
      </c>
      <c r="G38" s="26" t="str">
        <f t="shared" si="13"/>
        <v>Splitsko-dalmatinska</v>
      </c>
      <c r="H38" s="26" t="str">
        <f t="shared" si="14"/>
        <v>Bol</v>
      </c>
      <c r="I38" s="26" t="str">
        <f t="shared" si="15"/>
        <v>državni</v>
      </c>
      <c r="J38" s="26" t="str">
        <f t="shared" si="16"/>
        <v>mješoviti</v>
      </c>
      <c r="K38" s="26" t="str">
        <f t="shared" si="17"/>
        <v>17-444-501</v>
      </c>
      <c r="M38" s="26" t="str">
        <f t="shared" si="18"/>
        <v>Srednja škola Bol</v>
      </c>
      <c r="N38" s="26" t="str">
        <f t="shared" si="19"/>
        <v>Splitsko-dalmatinska</v>
      </c>
      <c r="O38" s="26" t="str">
        <f t="shared" si="20"/>
        <v>Bol</v>
      </c>
      <c r="P38" s="26" t="str">
        <f t="shared" si="21"/>
        <v>državni</v>
      </c>
      <c r="Q38" s="26" t="str">
        <f t="shared" si="22"/>
        <v>mješoviti</v>
      </c>
      <c r="R38" s="26" t="str">
        <f t="shared" si="23"/>
        <v>17-444-501</v>
      </c>
      <c r="S38" s="26" t="str">
        <f t="shared" si="24"/>
        <v>Srednja škola Bol</v>
      </c>
      <c r="T38" s="26" t="str">
        <f t="shared" si="25"/>
        <v>Splitsko-dalmatinska</v>
      </c>
      <c r="U38" s="26" t="str">
        <f t="shared" si="26"/>
        <v>Bol</v>
      </c>
      <c r="V38" s="26" t="str">
        <f t="shared" si="27"/>
        <v>državni</v>
      </c>
      <c r="W38" s="26" t="str">
        <f t="shared" si="28"/>
        <v>mješoviti</v>
      </c>
      <c r="X38" s="26" t="str">
        <f t="shared" si="29"/>
        <v>17-444-501</v>
      </c>
      <c r="AK38" s="6"/>
    </row>
    <row r="39" spans="1:37" ht="18" customHeight="1">
      <c r="A39" s="14"/>
      <c r="B39" s="15"/>
      <c r="C39" s="71" t="s">
        <v>31</v>
      </c>
      <c r="D39" s="71" t="s">
        <v>31</v>
      </c>
      <c r="E39" s="97" t="s">
        <v>142</v>
      </c>
      <c r="F39" s="26" t="str">
        <f t="shared" si="12"/>
        <v>Srednja škola Bol</v>
      </c>
      <c r="G39" s="26" t="str">
        <f t="shared" si="13"/>
        <v>Splitsko-dalmatinska</v>
      </c>
      <c r="H39" s="26" t="str">
        <f t="shared" si="14"/>
        <v>Bol</v>
      </c>
      <c r="I39" s="26" t="str">
        <f t="shared" si="15"/>
        <v>državni</v>
      </c>
      <c r="J39" s="26" t="str">
        <f t="shared" si="16"/>
        <v>mješoviti</v>
      </c>
      <c r="K39" s="26" t="str">
        <f t="shared" si="17"/>
        <v>17-444-501</v>
      </c>
      <c r="M39" s="26" t="str">
        <f t="shared" si="18"/>
        <v>Srednja škola Bol</v>
      </c>
      <c r="N39" s="26" t="str">
        <f t="shared" si="19"/>
        <v>Splitsko-dalmatinska</v>
      </c>
      <c r="O39" s="26" t="str">
        <f t="shared" si="20"/>
        <v>Bol</v>
      </c>
      <c r="P39" s="26" t="str">
        <f t="shared" si="21"/>
        <v>državni</v>
      </c>
      <c r="Q39" s="26" t="str">
        <f t="shared" si="22"/>
        <v>mješoviti</v>
      </c>
      <c r="R39" s="26" t="str">
        <f t="shared" si="23"/>
        <v>17-444-501</v>
      </c>
      <c r="S39" s="26" t="str">
        <f t="shared" si="24"/>
        <v>Srednja škola Bol</v>
      </c>
      <c r="T39" s="26" t="str">
        <f t="shared" si="25"/>
        <v>Splitsko-dalmatinska</v>
      </c>
      <c r="U39" s="26" t="str">
        <f t="shared" si="26"/>
        <v>Bol</v>
      </c>
      <c r="V39" s="26" t="str">
        <f t="shared" si="27"/>
        <v>državni</v>
      </c>
      <c r="W39" s="26" t="str">
        <f t="shared" si="28"/>
        <v>mješoviti</v>
      </c>
      <c r="X39" s="26" t="str">
        <f t="shared" si="29"/>
        <v>17-444-501</v>
      </c>
      <c r="AK39" s="6"/>
    </row>
    <row r="40" spans="1:37" ht="18" customHeight="1">
      <c r="A40" s="14"/>
      <c r="B40" s="15"/>
      <c r="C40" s="71" t="s">
        <v>31</v>
      </c>
      <c r="D40" s="71" t="s">
        <v>31</v>
      </c>
      <c r="E40" s="97" t="s">
        <v>142</v>
      </c>
      <c r="F40" s="26" t="str">
        <f t="shared" si="12"/>
        <v>Srednja škola Bol</v>
      </c>
      <c r="G40" s="26" t="str">
        <f t="shared" si="13"/>
        <v>Splitsko-dalmatinska</v>
      </c>
      <c r="H40" s="26" t="str">
        <f t="shared" si="14"/>
        <v>Bol</v>
      </c>
      <c r="I40" s="26" t="str">
        <f t="shared" si="15"/>
        <v>državni</v>
      </c>
      <c r="J40" s="26" t="str">
        <f t="shared" si="16"/>
        <v>mješoviti</v>
      </c>
      <c r="K40" s="26" t="str">
        <f t="shared" si="17"/>
        <v>17-444-501</v>
      </c>
      <c r="M40" s="26" t="str">
        <f t="shared" si="18"/>
        <v>Srednja škola Bol</v>
      </c>
      <c r="N40" s="26" t="str">
        <f t="shared" si="19"/>
        <v>Splitsko-dalmatinska</v>
      </c>
      <c r="O40" s="26" t="str">
        <f t="shared" si="20"/>
        <v>Bol</v>
      </c>
      <c r="P40" s="26" t="str">
        <f t="shared" si="21"/>
        <v>državni</v>
      </c>
      <c r="Q40" s="26" t="str">
        <f t="shared" si="22"/>
        <v>mješoviti</v>
      </c>
      <c r="R40" s="26" t="str">
        <f t="shared" si="23"/>
        <v>17-444-501</v>
      </c>
      <c r="S40" s="26" t="str">
        <f t="shared" si="24"/>
        <v>Srednja škola Bol</v>
      </c>
      <c r="T40" s="26" t="str">
        <f t="shared" si="25"/>
        <v>Splitsko-dalmatinska</v>
      </c>
      <c r="U40" s="26" t="str">
        <f t="shared" si="26"/>
        <v>Bol</v>
      </c>
      <c r="V40" s="26" t="str">
        <f t="shared" si="27"/>
        <v>državni</v>
      </c>
      <c r="W40" s="26" t="str">
        <f t="shared" si="28"/>
        <v>mješoviti</v>
      </c>
      <c r="X40" s="26" t="str">
        <f t="shared" si="29"/>
        <v>17-444-501</v>
      </c>
      <c r="AK40" s="6"/>
    </row>
    <row r="41" spans="1:37" ht="18" customHeight="1">
      <c r="A41" s="14"/>
      <c r="B41" s="15"/>
      <c r="C41" s="71" t="s">
        <v>31</v>
      </c>
      <c r="D41" s="71" t="s">
        <v>31</v>
      </c>
      <c r="E41" s="97" t="s">
        <v>142</v>
      </c>
      <c r="F41" s="26" t="str">
        <f t="shared" si="12"/>
        <v>Srednja škola Bol</v>
      </c>
      <c r="G41" s="26" t="str">
        <f t="shared" si="13"/>
        <v>Splitsko-dalmatinska</v>
      </c>
      <c r="H41" s="26" t="str">
        <f t="shared" si="14"/>
        <v>Bol</v>
      </c>
      <c r="I41" s="26" t="str">
        <f t="shared" si="15"/>
        <v>državni</v>
      </c>
      <c r="J41" s="26" t="str">
        <f t="shared" si="16"/>
        <v>mješoviti</v>
      </c>
      <c r="K41" s="26" t="str">
        <f t="shared" si="17"/>
        <v>17-444-501</v>
      </c>
      <c r="M41" s="26" t="str">
        <f t="shared" si="18"/>
        <v>Srednja škola Bol</v>
      </c>
      <c r="N41" s="26" t="str">
        <f t="shared" si="19"/>
        <v>Splitsko-dalmatinska</v>
      </c>
      <c r="O41" s="26" t="str">
        <f t="shared" si="20"/>
        <v>Bol</v>
      </c>
      <c r="P41" s="26" t="str">
        <f t="shared" si="21"/>
        <v>državni</v>
      </c>
      <c r="Q41" s="26" t="str">
        <f t="shared" si="22"/>
        <v>mješoviti</v>
      </c>
      <c r="R41" s="26" t="str">
        <f t="shared" si="23"/>
        <v>17-444-501</v>
      </c>
      <c r="S41" s="26" t="str">
        <f t="shared" si="24"/>
        <v>Srednja škola Bol</v>
      </c>
      <c r="T41" s="26" t="str">
        <f t="shared" si="25"/>
        <v>Splitsko-dalmatinska</v>
      </c>
      <c r="U41" s="26" t="str">
        <f t="shared" si="26"/>
        <v>Bol</v>
      </c>
      <c r="V41" s="26" t="str">
        <f t="shared" si="27"/>
        <v>državni</v>
      </c>
      <c r="W41" s="26" t="str">
        <f t="shared" si="28"/>
        <v>mješoviti</v>
      </c>
      <c r="X41" s="26" t="str">
        <f t="shared" si="29"/>
        <v>17-444-501</v>
      </c>
      <c r="AK41" s="6"/>
    </row>
    <row r="42" spans="1:37" ht="18" customHeight="1">
      <c r="A42" s="14"/>
      <c r="B42" s="15"/>
      <c r="C42" s="71" t="s">
        <v>31</v>
      </c>
      <c r="D42" s="71" t="s">
        <v>31</v>
      </c>
      <c r="E42" s="97" t="s">
        <v>142</v>
      </c>
      <c r="F42" s="26" t="str">
        <f t="shared" si="12"/>
        <v>Srednja škola Bol</v>
      </c>
      <c r="G42" s="26" t="str">
        <f t="shared" si="13"/>
        <v>Splitsko-dalmatinska</v>
      </c>
      <c r="H42" s="26" t="str">
        <f t="shared" si="14"/>
        <v>Bol</v>
      </c>
      <c r="I42" s="26" t="str">
        <f t="shared" si="15"/>
        <v>državni</v>
      </c>
      <c r="J42" s="26" t="str">
        <f t="shared" si="16"/>
        <v>mješoviti</v>
      </c>
      <c r="K42" s="26" t="str">
        <f t="shared" si="17"/>
        <v>17-444-501</v>
      </c>
      <c r="M42" s="26" t="str">
        <f t="shared" si="18"/>
        <v>Srednja škola Bol</v>
      </c>
      <c r="N42" s="26" t="str">
        <f t="shared" si="19"/>
        <v>Splitsko-dalmatinska</v>
      </c>
      <c r="O42" s="26" t="str">
        <f t="shared" si="20"/>
        <v>Bol</v>
      </c>
      <c r="P42" s="26" t="str">
        <f t="shared" si="21"/>
        <v>državni</v>
      </c>
      <c r="Q42" s="26" t="str">
        <f t="shared" si="22"/>
        <v>mješoviti</v>
      </c>
      <c r="R42" s="26" t="str">
        <f t="shared" si="23"/>
        <v>17-444-501</v>
      </c>
      <c r="S42" s="26" t="str">
        <f t="shared" si="24"/>
        <v>Srednja škola Bol</v>
      </c>
      <c r="T42" s="26" t="str">
        <f t="shared" si="25"/>
        <v>Splitsko-dalmatinska</v>
      </c>
      <c r="U42" s="26" t="str">
        <f t="shared" si="26"/>
        <v>Bol</v>
      </c>
      <c r="V42" s="26" t="str">
        <f t="shared" si="27"/>
        <v>državni</v>
      </c>
      <c r="W42" s="26" t="str">
        <f t="shared" si="28"/>
        <v>mješoviti</v>
      </c>
      <c r="X42" s="26" t="str">
        <f t="shared" si="29"/>
        <v>17-444-501</v>
      </c>
      <c r="AK42" s="6"/>
    </row>
    <row r="43" spans="1:37" ht="18" customHeight="1">
      <c r="A43" s="14"/>
      <c r="B43" s="15"/>
      <c r="C43" s="71" t="s">
        <v>31</v>
      </c>
      <c r="D43" s="71" t="s">
        <v>31</v>
      </c>
      <c r="E43" s="97" t="s">
        <v>142</v>
      </c>
      <c r="F43" s="26" t="str">
        <f t="shared" si="12"/>
        <v>Srednja škola Bol</v>
      </c>
      <c r="G43" s="26" t="str">
        <f t="shared" si="13"/>
        <v>Splitsko-dalmatinska</v>
      </c>
      <c r="H43" s="26" t="str">
        <f t="shared" si="14"/>
        <v>Bol</v>
      </c>
      <c r="I43" s="26" t="str">
        <f t="shared" si="15"/>
        <v>državni</v>
      </c>
      <c r="J43" s="26" t="str">
        <f t="shared" si="16"/>
        <v>mješoviti</v>
      </c>
      <c r="K43" s="26" t="str">
        <f t="shared" si="17"/>
        <v>17-444-501</v>
      </c>
      <c r="M43" s="26" t="str">
        <f t="shared" si="18"/>
        <v>Srednja škola Bol</v>
      </c>
      <c r="N43" s="26" t="str">
        <f t="shared" si="19"/>
        <v>Splitsko-dalmatinska</v>
      </c>
      <c r="O43" s="26" t="str">
        <f t="shared" si="20"/>
        <v>Bol</v>
      </c>
      <c r="P43" s="26" t="str">
        <f t="shared" si="21"/>
        <v>državni</v>
      </c>
      <c r="Q43" s="26" t="str">
        <f t="shared" si="22"/>
        <v>mješoviti</v>
      </c>
      <c r="R43" s="26" t="str">
        <f t="shared" si="23"/>
        <v>17-444-501</v>
      </c>
      <c r="S43" s="26" t="str">
        <f t="shared" si="24"/>
        <v>Srednja škola Bol</v>
      </c>
      <c r="T43" s="26" t="str">
        <f t="shared" si="25"/>
        <v>Splitsko-dalmatinska</v>
      </c>
      <c r="U43" s="26" t="str">
        <f t="shared" si="26"/>
        <v>Bol</v>
      </c>
      <c r="V43" s="26" t="str">
        <f t="shared" si="27"/>
        <v>državni</v>
      </c>
      <c r="W43" s="26" t="str">
        <f t="shared" si="28"/>
        <v>mješoviti</v>
      </c>
      <c r="X43" s="26" t="str">
        <f t="shared" si="29"/>
        <v>17-444-501</v>
      </c>
      <c r="AK43" s="6"/>
    </row>
    <row r="44" spans="1:37" ht="18" customHeight="1">
      <c r="A44" s="14"/>
      <c r="B44" s="15"/>
      <c r="C44" s="71" t="s">
        <v>31</v>
      </c>
      <c r="D44" s="71" t="s">
        <v>31</v>
      </c>
      <c r="E44" s="97" t="s">
        <v>142</v>
      </c>
      <c r="F44" s="26" t="str">
        <f t="shared" si="12"/>
        <v>Srednja škola Bol</v>
      </c>
      <c r="G44" s="26" t="str">
        <f t="shared" si="13"/>
        <v>Splitsko-dalmatinska</v>
      </c>
      <c r="H44" s="26" t="str">
        <f t="shared" si="14"/>
        <v>Bol</v>
      </c>
      <c r="I44" s="26" t="str">
        <f t="shared" si="15"/>
        <v>državni</v>
      </c>
      <c r="J44" s="26" t="str">
        <f t="shared" si="16"/>
        <v>mješoviti</v>
      </c>
      <c r="K44" s="26" t="str">
        <f t="shared" si="17"/>
        <v>17-444-501</v>
      </c>
      <c r="M44" s="26" t="str">
        <f t="shared" si="18"/>
        <v>Srednja škola Bol</v>
      </c>
      <c r="N44" s="26" t="str">
        <f t="shared" si="19"/>
        <v>Splitsko-dalmatinska</v>
      </c>
      <c r="O44" s="26" t="str">
        <f t="shared" si="20"/>
        <v>Bol</v>
      </c>
      <c r="P44" s="26" t="str">
        <f t="shared" si="21"/>
        <v>državni</v>
      </c>
      <c r="Q44" s="26" t="str">
        <f t="shared" si="22"/>
        <v>mješoviti</v>
      </c>
      <c r="R44" s="26" t="str">
        <f t="shared" si="23"/>
        <v>17-444-501</v>
      </c>
      <c r="S44" s="26" t="str">
        <f t="shared" si="24"/>
        <v>Srednja škola Bol</v>
      </c>
      <c r="T44" s="26" t="str">
        <f t="shared" si="25"/>
        <v>Splitsko-dalmatinska</v>
      </c>
      <c r="U44" s="26" t="str">
        <f t="shared" si="26"/>
        <v>Bol</v>
      </c>
      <c r="V44" s="26" t="str">
        <f t="shared" si="27"/>
        <v>državni</v>
      </c>
      <c r="W44" s="26" t="str">
        <f t="shared" si="28"/>
        <v>mješoviti</v>
      </c>
      <c r="X44" s="26" t="str">
        <f t="shared" si="29"/>
        <v>17-444-501</v>
      </c>
      <c r="AK44" s="6"/>
    </row>
    <row r="45" spans="1:37" ht="18" customHeight="1">
      <c r="A45" s="14"/>
      <c r="B45" s="15"/>
      <c r="C45" s="71" t="s">
        <v>31</v>
      </c>
      <c r="D45" s="71" t="s">
        <v>31</v>
      </c>
      <c r="E45" s="97" t="s">
        <v>142</v>
      </c>
      <c r="F45" s="26" t="str">
        <f t="shared" si="12"/>
        <v>Srednja škola Bol</v>
      </c>
      <c r="G45" s="26" t="str">
        <f t="shared" si="13"/>
        <v>Splitsko-dalmatinska</v>
      </c>
      <c r="H45" s="26" t="str">
        <f t="shared" si="14"/>
        <v>Bol</v>
      </c>
      <c r="I45" s="26" t="str">
        <f t="shared" si="15"/>
        <v>državni</v>
      </c>
      <c r="J45" s="26" t="str">
        <f t="shared" si="16"/>
        <v>mješoviti</v>
      </c>
      <c r="K45" s="26" t="str">
        <f t="shared" si="17"/>
        <v>17-444-501</v>
      </c>
      <c r="M45" s="26" t="str">
        <f t="shared" si="18"/>
        <v>Srednja škola Bol</v>
      </c>
      <c r="N45" s="26" t="str">
        <f t="shared" si="19"/>
        <v>Splitsko-dalmatinska</v>
      </c>
      <c r="O45" s="26" t="str">
        <f t="shared" si="20"/>
        <v>Bol</v>
      </c>
      <c r="P45" s="26" t="str">
        <f t="shared" si="21"/>
        <v>državni</v>
      </c>
      <c r="Q45" s="26" t="str">
        <f t="shared" si="22"/>
        <v>mješoviti</v>
      </c>
      <c r="R45" s="26" t="str">
        <f t="shared" si="23"/>
        <v>17-444-501</v>
      </c>
      <c r="S45" s="26" t="str">
        <f t="shared" si="24"/>
        <v>Srednja škola Bol</v>
      </c>
      <c r="T45" s="26" t="str">
        <f t="shared" si="25"/>
        <v>Splitsko-dalmatinska</v>
      </c>
      <c r="U45" s="26" t="str">
        <f t="shared" si="26"/>
        <v>Bol</v>
      </c>
      <c r="V45" s="26" t="str">
        <f t="shared" si="27"/>
        <v>državni</v>
      </c>
      <c r="W45" s="26" t="str">
        <f t="shared" si="28"/>
        <v>mješoviti</v>
      </c>
      <c r="X45" s="26" t="str">
        <f t="shared" si="29"/>
        <v>17-444-501</v>
      </c>
      <c r="AK45" s="6"/>
    </row>
    <row r="46" spans="1:37" ht="18" customHeight="1">
      <c r="A46" s="14"/>
      <c r="B46" s="15"/>
      <c r="C46" s="71" t="s">
        <v>31</v>
      </c>
      <c r="D46" s="71" t="s">
        <v>31</v>
      </c>
      <c r="E46" s="97" t="s">
        <v>142</v>
      </c>
      <c r="F46" s="26" t="str">
        <f t="shared" si="12"/>
        <v>Srednja škola Bol</v>
      </c>
      <c r="G46" s="26" t="str">
        <f t="shared" si="13"/>
        <v>Splitsko-dalmatinska</v>
      </c>
      <c r="H46" s="26" t="str">
        <f t="shared" si="14"/>
        <v>Bol</v>
      </c>
      <c r="I46" s="26" t="str">
        <f t="shared" si="15"/>
        <v>državni</v>
      </c>
      <c r="J46" s="26" t="str">
        <f t="shared" si="16"/>
        <v>mješoviti</v>
      </c>
      <c r="K46" s="26" t="str">
        <f t="shared" si="17"/>
        <v>17-444-501</v>
      </c>
      <c r="M46" s="26" t="str">
        <f t="shared" si="18"/>
        <v>Srednja škola Bol</v>
      </c>
      <c r="N46" s="26" t="str">
        <f t="shared" si="19"/>
        <v>Splitsko-dalmatinska</v>
      </c>
      <c r="O46" s="26" t="str">
        <f t="shared" si="20"/>
        <v>Bol</v>
      </c>
      <c r="P46" s="26" t="str">
        <f t="shared" si="21"/>
        <v>državni</v>
      </c>
      <c r="Q46" s="26" t="str">
        <f t="shared" si="22"/>
        <v>mješoviti</v>
      </c>
      <c r="R46" s="26" t="str">
        <f t="shared" si="23"/>
        <v>17-444-501</v>
      </c>
      <c r="S46" s="26" t="str">
        <f t="shared" si="24"/>
        <v>Srednja škola Bol</v>
      </c>
      <c r="T46" s="26" t="str">
        <f t="shared" si="25"/>
        <v>Splitsko-dalmatinska</v>
      </c>
      <c r="U46" s="26" t="str">
        <f t="shared" si="26"/>
        <v>Bol</v>
      </c>
      <c r="V46" s="26" t="str">
        <f t="shared" si="27"/>
        <v>državni</v>
      </c>
      <c r="W46" s="26" t="str">
        <f t="shared" si="28"/>
        <v>mješoviti</v>
      </c>
      <c r="X46" s="26" t="str">
        <f t="shared" si="29"/>
        <v>17-444-501</v>
      </c>
      <c r="AK46" s="6"/>
    </row>
    <row r="47" spans="1:37" ht="18" customHeight="1">
      <c r="A47" s="14"/>
      <c r="B47" s="15"/>
      <c r="C47" s="71" t="s">
        <v>31</v>
      </c>
      <c r="D47" s="71" t="s">
        <v>31</v>
      </c>
      <c r="E47" s="97" t="s">
        <v>142</v>
      </c>
      <c r="F47" s="26" t="str">
        <f t="shared" si="12"/>
        <v>Srednja škola Bol</v>
      </c>
      <c r="G47" s="26" t="str">
        <f t="shared" si="13"/>
        <v>Splitsko-dalmatinska</v>
      </c>
      <c r="H47" s="26" t="str">
        <f t="shared" si="14"/>
        <v>Bol</v>
      </c>
      <c r="I47" s="26" t="str">
        <f t="shared" si="15"/>
        <v>državni</v>
      </c>
      <c r="J47" s="26" t="str">
        <f t="shared" si="16"/>
        <v>mješoviti</v>
      </c>
      <c r="K47" s="26" t="str">
        <f t="shared" si="17"/>
        <v>17-444-501</v>
      </c>
      <c r="M47" s="26" t="str">
        <f t="shared" si="18"/>
        <v>Srednja škola Bol</v>
      </c>
      <c r="N47" s="26" t="str">
        <f t="shared" si="19"/>
        <v>Splitsko-dalmatinska</v>
      </c>
      <c r="O47" s="26" t="str">
        <f t="shared" si="20"/>
        <v>Bol</v>
      </c>
      <c r="P47" s="26" t="str">
        <f t="shared" si="21"/>
        <v>državni</v>
      </c>
      <c r="Q47" s="26" t="str">
        <f t="shared" si="22"/>
        <v>mješoviti</v>
      </c>
      <c r="R47" s="26" t="str">
        <f t="shared" si="23"/>
        <v>17-444-501</v>
      </c>
      <c r="S47" s="26" t="str">
        <f t="shared" si="24"/>
        <v>Srednja škola Bol</v>
      </c>
      <c r="T47" s="26" t="str">
        <f t="shared" si="25"/>
        <v>Splitsko-dalmatinska</v>
      </c>
      <c r="U47" s="26" t="str">
        <f t="shared" si="26"/>
        <v>Bol</v>
      </c>
      <c r="V47" s="26" t="str">
        <f t="shared" si="27"/>
        <v>državni</v>
      </c>
      <c r="W47" s="26" t="str">
        <f t="shared" si="28"/>
        <v>mješoviti</v>
      </c>
      <c r="X47" s="26" t="str">
        <f t="shared" si="29"/>
        <v>17-444-501</v>
      </c>
      <c r="AK47" s="6"/>
    </row>
    <row r="48" spans="1:37" ht="18" customHeight="1">
      <c r="A48" s="14"/>
      <c r="B48" s="15"/>
      <c r="C48" s="71" t="s">
        <v>31</v>
      </c>
      <c r="D48" s="71" t="s">
        <v>31</v>
      </c>
      <c r="E48" s="97" t="s">
        <v>142</v>
      </c>
      <c r="F48" s="26" t="str">
        <f t="shared" si="12"/>
        <v>Srednja škola Bol</v>
      </c>
      <c r="G48" s="26" t="str">
        <f t="shared" si="13"/>
        <v>Splitsko-dalmatinska</v>
      </c>
      <c r="H48" s="26" t="str">
        <f t="shared" si="14"/>
        <v>Bol</v>
      </c>
      <c r="I48" s="26" t="str">
        <f t="shared" si="15"/>
        <v>državni</v>
      </c>
      <c r="J48" s="26" t="str">
        <f t="shared" si="16"/>
        <v>mješoviti</v>
      </c>
      <c r="K48" s="26" t="str">
        <f t="shared" si="17"/>
        <v>17-444-501</v>
      </c>
      <c r="M48" s="26" t="str">
        <f t="shared" si="18"/>
        <v>Srednja škola Bol</v>
      </c>
      <c r="N48" s="26" t="str">
        <f t="shared" si="19"/>
        <v>Splitsko-dalmatinska</v>
      </c>
      <c r="O48" s="26" t="str">
        <f t="shared" si="20"/>
        <v>Bol</v>
      </c>
      <c r="P48" s="26" t="str">
        <f t="shared" si="21"/>
        <v>državni</v>
      </c>
      <c r="Q48" s="26" t="str">
        <f t="shared" si="22"/>
        <v>mješoviti</v>
      </c>
      <c r="R48" s="26" t="str">
        <f t="shared" si="23"/>
        <v>17-444-501</v>
      </c>
      <c r="S48" s="26" t="str">
        <f t="shared" si="24"/>
        <v>Srednja škola Bol</v>
      </c>
      <c r="T48" s="26" t="str">
        <f t="shared" si="25"/>
        <v>Splitsko-dalmatinska</v>
      </c>
      <c r="U48" s="26" t="str">
        <f t="shared" si="26"/>
        <v>Bol</v>
      </c>
      <c r="V48" s="26" t="str">
        <f t="shared" si="27"/>
        <v>državni</v>
      </c>
      <c r="W48" s="26" t="str">
        <f t="shared" si="28"/>
        <v>mješoviti</v>
      </c>
      <c r="X48" s="26" t="str">
        <f t="shared" si="29"/>
        <v>17-444-501</v>
      </c>
      <c r="AK48" s="6"/>
    </row>
    <row r="49" spans="1:37" ht="18" customHeight="1">
      <c r="A49" s="14"/>
      <c r="B49" s="15"/>
      <c r="C49" s="71" t="s">
        <v>31</v>
      </c>
      <c r="D49" s="71" t="s">
        <v>31</v>
      </c>
      <c r="E49" s="97" t="s">
        <v>142</v>
      </c>
      <c r="F49" s="26" t="str">
        <f t="shared" si="12"/>
        <v>Srednja škola Bol</v>
      </c>
      <c r="G49" s="26" t="str">
        <f t="shared" si="13"/>
        <v>Splitsko-dalmatinska</v>
      </c>
      <c r="H49" s="26" t="str">
        <f t="shared" si="14"/>
        <v>Bol</v>
      </c>
      <c r="I49" s="26" t="str">
        <f t="shared" si="15"/>
        <v>državni</v>
      </c>
      <c r="J49" s="26" t="str">
        <f t="shared" si="16"/>
        <v>mješoviti</v>
      </c>
      <c r="K49" s="26" t="str">
        <f t="shared" si="17"/>
        <v>17-444-501</v>
      </c>
      <c r="M49" s="26" t="str">
        <f t="shared" si="18"/>
        <v>Srednja škola Bol</v>
      </c>
      <c r="N49" s="26" t="str">
        <f t="shared" si="19"/>
        <v>Splitsko-dalmatinska</v>
      </c>
      <c r="O49" s="26" t="str">
        <f t="shared" si="20"/>
        <v>Bol</v>
      </c>
      <c r="P49" s="26" t="str">
        <f t="shared" si="21"/>
        <v>državni</v>
      </c>
      <c r="Q49" s="26" t="str">
        <f t="shared" si="22"/>
        <v>mješoviti</v>
      </c>
      <c r="R49" s="26" t="str">
        <f t="shared" si="23"/>
        <v>17-444-501</v>
      </c>
      <c r="S49" s="26" t="str">
        <f t="shared" si="24"/>
        <v>Srednja škola Bol</v>
      </c>
      <c r="T49" s="26" t="str">
        <f t="shared" si="25"/>
        <v>Splitsko-dalmatinska</v>
      </c>
      <c r="U49" s="26" t="str">
        <f t="shared" si="26"/>
        <v>Bol</v>
      </c>
      <c r="V49" s="26" t="str">
        <f t="shared" si="27"/>
        <v>državni</v>
      </c>
      <c r="W49" s="26" t="str">
        <f t="shared" si="28"/>
        <v>mješoviti</v>
      </c>
      <c r="X49" s="26" t="str">
        <f t="shared" si="29"/>
        <v>17-444-501</v>
      </c>
      <c r="AK49" s="6"/>
    </row>
    <row r="50" spans="1:37" ht="18" customHeight="1">
      <c r="A50" s="14"/>
      <c r="B50" s="15"/>
      <c r="C50" s="71" t="s">
        <v>31</v>
      </c>
      <c r="D50" s="71" t="s">
        <v>31</v>
      </c>
      <c r="E50" s="97" t="s">
        <v>142</v>
      </c>
      <c r="F50" s="26" t="str">
        <f t="shared" si="12"/>
        <v>Srednja škola Bol</v>
      </c>
      <c r="G50" s="26" t="str">
        <f t="shared" si="13"/>
        <v>Splitsko-dalmatinska</v>
      </c>
      <c r="H50" s="26" t="str">
        <f t="shared" si="14"/>
        <v>Bol</v>
      </c>
      <c r="I50" s="26" t="str">
        <f t="shared" si="15"/>
        <v>državni</v>
      </c>
      <c r="J50" s="26" t="str">
        <f t="shared" si="16"/>
        <v>mješoviti</v>
      </c>
      <c r="K50" s="26" t="str">
        <f t="shared" si="17"/>
        <v>17-444-501</v>
      </c>
      <c r="M50" s="26" t="str">
        <f t="shared" si="18"/>
        <v>Srednja škola Bol</v>
      </c>
      <c r="N50" s="26" t="str">
        <f t="shared" si="19"/>
        <v>Splitsko-dalmatinska</v>
      </c>
      <c r="O50" s="26" t="str">
        <f t="shared" si="20"/>
        <v>Bol</v>
      </c>
      <c r="P50" s="26" t="str">
        <f t="shared" si="21"/>
        <v>državni</v>
      </c>
      <c r="Q50" s="26" t="str">
        <f t="shared" si="22"/>
        <v>mješoviti</v>
      </c>
      <c r="R50" s="26" t="str">
        <f t="shared" si="23"/>
        <v>17-444-501</v>
      </c>
      <c r="S50" s="26" t="str">
        <f t="shared" si="24"/>
        <v>Srednja škola Bol</v>
      </c>
      <c r="T50" s="26" t="str">
        <f t="shared" si="25"/>
        <v>Splitsko-dalmatinska</v>
      </c>
      <c r="U50" s="26" t="str">
        <f t="shared" si="26"/>
        <v>Bol</v>
      </c>
      <c r="V50" s="26" t="str">
        <f t="shared" si="27"/>
        <v>državni</v>
      </c>
      <c r="W50" s="26" t="str">
        <f t="shared" si="28"/>
        <v>mješoviti</v>
      </c>
      <c r="X50" s="26" t="str">
        <f t="shared" si="29"/>
        <v>17-444-501</v>
      </c>
      <c r="AK50" s="6"/>
    </row>
    <row r="51" spans="1:37" ht="18" customHeight="1">
      <c r="A51" s="14"/>
      <c r="B51" s="15"/>
      <c r="C51" s="71" t="s">
        <v>31</v>
      </c>
      <c r="D51" s="71" t="s">
        <v>31</v>
      </c>
      <c r="E51" s="97" t="s">
        <v>142</v>
      </c>
      <c r="F51" s="26" t="str">
        <f t="shared" si="12"/>
        <v>Srednja škola Bol</v>
      </c>
      <c r="G51" s="26" t="str">
        <f t="shared" si="13"/>
        <v>Splitsko-dalmatinska</v>
      </c>
      <c r="H51" s="26" t="str">
        <f t="shared" si="14"/>
        <v>Bol</v>
      </c>
      <c r="I51" s="26" t="str">
        <f t="shared" si="15"/>
        <v>državni</v>
      </c>
      <c r="J51" s="26" t="str">
        <f t="shared" si="16"/>
        <v>mješoviti</v>
      </c>
      <c r="K51" s="26" t="str">
        <f t="shared" si="17"/>
        <v>17-444-501</v>
      </c>
      <c r="M51" s="26" t="str">
        <f t="shared" si="18"/>
        <v>Srednja škola Bol</v>
      </c>
      <c r="N51" s="26" t="str">
        <f t="shared" si="19"/>
        <v>Splitsko-dalmatinska</v>
      </c>
      <c r="O51" s="26" t="str">
        <f t="shared" si="20"/>
        <v>Bol</v>
      </c>
      <c r="P51" s="26" t="str">
        <f t="shared" si="21"/>
        <v>državni</v>
      </c>
      <c r="Q51" s="26" t="str">
        <f t="shared" si="22"/>
        <v>mješoviti</v>
      </c>
      <c r="R51" s="26" t="str">
        <f t="shared" si="23"/>
        <v>17-444-501</v>
      </c>
      <c r="S51" s="26" t="str">
        <f t="shared" si="24"/>
        <v>Srednja škola Bol</v>
      </c>
      <c r="T51" s="26" t="str">
        <f t="shared" si="25"/>
        <v>Splitsko-dalmatinska</v>
      </c>
      <c r="U51" s="26" t="str">
        <f t="shared" si="26"/>
        <v>Bol</v>
      </c>
      <c r="V51" s="26" t="str">
        <f t="shared" si="27"/>
        <v>državni</v>
      </c>
      <c r="W51" s="26" t="str">
        <f t="shared" si="28"/>
        <v>mješoviti</v>
      </c>
      <c r="X51" s="26" t="str">
        <f t="shared" si="29"/>
        <v>17-444-501</v>
      </c>
      <c r="AK51" s="6"/>
    </row>
    <row r="52" spans="1:24" ht="18" customHeight="1">
      <c r="A52" s="14"/>
      <c r="B52" s="15"/>
      <c r="C52" s="71" t="s">
        <v>31</v>
      </c>
      <c r="D52" s="71" t="s">
        <v>31</v>
      </c>
      <c r="E52" s="97" t="s">
        <v>142</v>
      </c>
      <c r="F52" s="26" t="str">
        <f t="shared" si="12"/>
        <v>Srednja škola Bol</v>
      </c>
      <c r="G52" s="26" t="str">
        <f t="shared" si="13"/>
        <v>Splitsko-dalmatinska</v>
      </c>
      <c r="H52" s="26" t="str">
        <f t="shared" si="14"/>
        <v>Bol</v>
      </c>
      <c r="I52" s="26" t="str">
        <f t="shared" si="15"/>
        <v>državni</v>
      </c>
      <c r="J52" s="26" t="str">
        <f t="shared" si="16"/>
        <v>mješoviti</v>
      </c>
      <c r="K52" s="26" t="str">
        <f t="shared" si="17"/>
        <v>17-444-501</v>
      </c>
      <c r="M52" s="26" t="str">
        <f t="shared" si="18"/>
        <v>Srednja škola Bol</v>
      </c>
      <c r="N52" s="26" t="str">
        <f t="shared" si="19"/>
        <v>Splitsko-dalmatinska</v>
      </c>
      <c r="O52" s="26" t="str">
        <f t="shared" si="20"/>
        <v>Bol</v>
      </c>
      <c r="P52" s="26" t="str">
        <f t="shared" si="21"/>
        <v>državni</v>
      </c>
      <c r="Q52" s="26" t="str">
        <f t="shared" si="22"/>
        <v>mješoviti</v>
      </c>
      <c r="R52" s="26" t="str">
        <f t="shared" si="23"/>
        <v>17-444-501</v>
      </c>
      <c r="S52" s="26" t="str">
        <f t="shared" si="24"/>
        <v>Srednja škola Bol</v>
      </c>
      <c r="T52" s="26" t="str">
        <f t="shared" si="25"/>
        <v>Splitsko-dalmatinska</v>
      </c>
      <c r="U52" s="26" t="str">
        <f t="shared" si="26"/>
        <v>Bol</v>
      </c>
      <c r="V52" s="26" t="str">
        <f t="shared" si="27"/>
        <v>državni</v>
      </c>
      <c r="W52" s="26" t="str">
        <f t="shared" si="28"/>
        <v>mješoviti</v>
      </c>
      <c r="X52" s="26" t="str">
        <f t="shared" si="29"/>
        <v>17-444-501</v>
      </c>
    </row>
    <row r="53" spans="1:5" ht="12.75">
      <c r="A53" s="14"/>
      <c r="B53" s="15"/>
      <c r="C53" s="71" t="s">
        <v>31</v>
      </c>
      <c r="D53" s="71" t="s">
        <v>31</v>
      </c>
      <c r="E53" s="97" t="s">
        <v>142</v>
      </c>
    </row>
    <row r="54" spans="1:5" ht="12.75">
      <c r="A54" s="14"/>
      <c r="B54" s="15"/>
      <c r="C54" s="71" t="s">
        <v>31</v>
      </c>
      <c r="D54" s="71" t="s">
        <v>31</v>
      </c>
      <c r="E54" s="97" t="s">
        <v>142</v>
      </c>
    </row>
    <row r="55" spans="1:5" ht="12.75">
      <c r="A55" s="14"/>
      <c r="B55" s="15"/>
      <c r="C55" s="71" t="s">
        <v>31</v>
      </c>
      <c r="D55" s="71" t="s">
        <v>31</v>
      </c>
      <c r="E55" s="97" t="s">
        <v>142</v>
      </c>
    </row>
    <row r="56" spans="1:5" ht="12.75">
      <c r="A56" s="14"/>
      <c r="B56" s="15"/>
      <c r="C56" s="71" t="s">
        <v>31</v>
      </c>
      <c r="D56" s="71" t="s">
        <v>31</v>
      </c>
      <c r="E56" s="97" t="s">
        <v>142</v>
      </c>
    </row>
    <row r="57" spans="1:5" ht="12.75">
      <c r="A57" s="14"/>
      <c r="B57" s="15"/>
      <c r="C57" s="71" t="s">
        <v>31</v>
      </c>
      <c r="D57" s="71" t="s">
        <v>31</v>
      </c>
      <c r="E57" s="97" t="s">
        <v>142</v>
      </c>
    </row>
    <row r="58" spans="1:5" ht="12.75">
      <c r="A58" s="14"/>
      <c r="B58" s="15"/>
      <c r="C58" s="71" t="s">
        <v>31</v>
      </c>
      <c r="D58" s="71" t="s">
        <v>31</v>
      </c>
      <c r="E58" s="97" t="s">
        <v>142</v>
      </c>
    </row>
    <row r="59" spans="1:5" ht="12.75">
      <c r="A59" s="14"/>
      <c r="B59" s="15"/>
      <c r="C59" s="71" t="s">
        <v>31</v>
      </c>
      <c r="D59" s="71" t="s">
        <v>31</v>
      </c>
      <c r="E59" s="97" t="s">
        <v>142</v>
      </c>
    </row>
    <row r="60" spans="1:5" ht="12.75">
      <c r="A60" s="14"/>
      <c r="B60" s="15"/>
      <c r="C60" s="71" t="s">
        <v>31</v>
      </c>
      <c r="D60" s="71" t="s">
        <v>31</v>
      </c>
      <c r="E60" s="97" t="s">
        <v>142</v>
      </c>
    </row>
    <row r="61" spans="1:5" ht="12.75">
      <c r="A61" s="14"/>
      <c r="B61" s="15"/>
      <c r="C61" s="71" t="s">
        <v>31</v>
      </c>
      <c r="D61" s="71" t="s">
        <v>31</v>
      </c>
      <c r="E61" s="97" t="s">
        <v>142</v>
      </c>
    </row>
    <row r="62" spans="1:5" ht="12.75">
      <c r="A62" s="14"/>
      <c r="B62" s="15"/>
      <c r="C62" s="71" t="s">
        <v>31</v>
      </c>
      <c r="D62" s="71" t="s">
        <v>31</v>
      </c>
      <c r="E62" s="97" t="s">
        <v>142</v>
      </c>
    </row>
    <row r="63" spans="1:5" ht="12.75">
      <c r="A63" s="14"/>
      <c r="B63" s="15"/>
      <c r="C63" s="71" t="s">
        <v>31</v>
      </c>
      <c r="D63" s="71" t="s">
        <v>31</v>
      </c>
      <c r="E63" s="97" t="s">
        <v>142</v>
      </c>
    </row>
    <row r="64" spans="1:5" ht="12.75">
      <c r="A64" s="14"/>
      <c r="B64" s="15"/>
      <c r="C64" s="71" t="s">
        <v>31</v>
      </c>
      <c r="D64" s="71" t="s">
        <v>31</v>
      </c>
      <c r="E64" s="97" t="s">
        <v>142</v>
      </c>
    </row>
    <row r="65" spans="1:5" ht="12.75">
      <c r="A65" s="14"/>
      <c r="B65" s="15"/>
      <c r="C65" s="71" t="s">
        <v>31</v>
      </c>
      <c r="D65" s="71" t="s">
        <v>31</v>
      </c>
      <c r="E65" s="97" t="s">
        <v>142</v>
      </c>
    </row>
    <row r="66" spans="1:5" ht="12.75">
      <c r="A66" s="14"/>
      <c r="B66" s="15"/>
      <c r="C66" s="71" t="s">
        <v>31</v>
      </c>
      <c r="D66" s="71" t="s">
        <v>31</v>
      </c>
      <c r="E66" s="97" t="s">
        <v>142</v>
      </c>
    </row>
    <row r="67" spans="1:5" ht="12.75">
      <c r="A67" s="14"/>
      <c r="B67" s="15"/>
      <c r="C67" s="71" t="s">
        <v>31</v>
      </c>
      <c r="D67" s="71" t="s">
        <v>31</v>
      </c>
      <c r="E67" s="97" t="s">
        <v>142</v>
      </c>
    </row>
    <row r="68" spans="1:5" ht="12.75">
      <c r="A68" s="14"/>
      <c r="B68" s="15"/>
      <c r="C68" s="71" t="s">
        <v>31</v>
      </c>
      <c r="D68" s="71" t="s">
        <v>31</v>
      </c>
      <c r="E68" s="97" t="s">
        <v>142</v>
      </c>
    </row>
    <row r="69" spans="1:5" ht="12.75">
      <c r="A69" s="14"/>
      <c r="B69" s="15"/>
      <c r="C69" s="71" t="s">
        <v>31</v>
      </c>
      <c r="D69" s="71" t="s">
        <v>31</v>
      </c>
      <c r="E69" s="97" t="s">
        <v>142</v>
      </c>
    </row>
    <row r="70" spans="1:5" ht="12.75">
      <c r="A70" s="14"/>
      <c r="B70" s="15"/>
      <c r="C70" s="71" t="s">
        <v>31</v>
      </c>
      <c r="D70" s="71" t="s">
        <v>31</v>
      </c>
      <c r="E70" s="97" t="s">
        <v>142</v>
      </c>
    </row>
    <row r="71" spans="1:5" ht="12.75">
      <c r="A71" s="14"/>
      <c r="B71" s="15"/>
      <c r="C71" s="71" t="s">
        <v>31</v>
      </c>
      <c r="D71" s="71" t="s">
        <v>31</v>
      </c>
      <c r="E71" s="97" t="s">
        <v>142</v>
      </c>
    </row>
    <row r="72" spans="1:5" ht="12.75">
      <c r="A72" s="14"/>
      <c r="B72" s="15"/>
      <c r="C72" s="71" t="s">
        <v>31</v>
      </c>
      <c r="D72" s="71" t="s">
        <v>31</v>
      </c>
      <c r="E72" s="97" t="s">
        <v>142</v>
      </c>
    </row>
    <row r="73" spans="1:5" ht="12.75">
      <c r="A73" s="14"/>
      <c r="B73" s="15"/>
      <c r="C73" s="71" t="s">
        <v>31</v>
      </c>
      <c r="D73" s="71" t="s">
        <v>31</v>
      </c>
      <c r="E73" s="97" t="s">
        <v>142</v>
      </c>
    </row>
    <row r="74" spans="1:5" ht="12.75">
      <c r="A74" s="14"/>
      <c r="B74" s="15"/>
      <c r="C74" s="71" t="s">
        <v>31</v>
      </c>
      <c r="D74" s="71" t="s">
        <v>31</v>
      </c>
      <c r="E74" s="97" t="s">
        <v>142</v>
      </c>
    </row>
    <row r="75" spans="1:5" ht="12.75">
      <c r="A75" s="14"/>
      <c r="B75" s="15"/>
      <c r="C75" s="71" t="s">
        <v>31</v>
      </c>
      <c r="D75" s="71" t="s">
        <v>31</v>
      </c>
      <c r="E75" s="97" t="s">
        <v>142</v>
      </c>
    </row>
    <row r="76" spans="1:5" ht="12.75">
      <c r="A76" s="14"/>
      <c r="B76" s="15"/>
      <c r="C76" s="71" t="s">
        <v>31</v>
      </c>
      <c r="D76" s="71" t="s">
        <v>31</v>
      </c>
      <c r="E76" s="97" t="s">
        <v>142</v>
      </c>
    </row>
    <row r="77" spans="1:5" ht="12.75">
      <c r="A77" s="14"/>
      <c r="B77" s="15"/>
      <c r="C77" s="71" t="s">
        <v>31</v>
      </c>
      <c r="D77" s="71" t="s">
        <v>31</v>
      </c>
      <c r="E77" s="97" t="s">
        <v>142</v>
      </c>
    </row>
    <row r="78" spans="1:5" ht="12.75">
      <c r="A78" s="14"/>
      <c r="B78" s="15"/>
      <c r="C78" s="71" t="s">
        <v>31</v>
      </c>
      <c r="D78" s="71" t="s">
        <v>31</v>
      </c>
      <c r="E78" s="97" t="s">
        <v>142</v>
      </c>
    </row>
    <row r="79" spans="1:5" ht="12.75">
      <c r="A79" s="14"/>
      <c r="B79" s="15"/>
      <c r="C79" s="71" t="s">
        <v>31</v>
      </c>
      <c r="D79" s="71" t="s">
        <v>31</v>
      </c>
      <c r="E79" s="97" t="s">
        <v>142</v>
      </c>
    </row>
    <row r="80" spans="1:5" ht="12.75">
      <c r="A80" s="14"/>
      <c r="B80" s="15"/>
      <c r="C80" s="71" t="s">
        <v>31</v>
      </c>
      <c r="D80" s="71" t="s">
        <v>31</v>
      </c>
      <c r="E80" s="97" t="s">
        <v>142</v>
      </c>
    </row>
    <row r="81" spans="1:5" ht="12.75">
      <c r="A81" s="14"/>
      <c r="B81" s="15"/>
      <c r="C81" s="71" t="s">
        <v>31</v>
      </c>
      <c r="D81" s="71" t="s">
        <v>31</v>
      </c>
      <c r="E81" s="97" t="s">
        <v>142</v>
      </c>
    </row>
    <row r="82" spans="1:5" ht="12.75">
      <c r="A82" s="14"/>
      <c r="B82" s="15"/>
      <c r="C82" s="71" t="s">
        <v>31</v>
      </c>
      <c r="D82" s="71" t="s">
        <v>31</v>
      </c>
      <c r="E82" s="97" t="s">
        <v>142</v>
      </c>
    </row>
    <row r="83" spans="1:5" ht="12.75">
      <c r="A83" s="14"/>
      <c r="B83" s="15"/>
      <c r="C83" s="71" t="s">
        <v>31</v>
      </c>
      <c r="D83" s="71" t="s">
        <v>31</v>
      </c>
      <c r="E83" s="97" t="s">
        <v>142</v>
      </c>
    </row>
    <row r="84" spans="1:5" ht="12.75">
      <c r="A84" s="14"/>
      <c r="B84" s="15"/>
      <c r="C84" s="71" t="s">
        <v>31</v>
      </c>
      <c r="D84" s="71" t="s">
        <v>31</v>
      </c>
      <c r="E84" s="97" t="s">
        <v>142</v>
      </c>
    </row>
    <row r="85" spans="1:5" ht="12.75">
      <c r="A85" s="14"/>
      <c r="B85" s="15"/>
      <c r="C85" s="71" t="s">
        <v>31</v>
      </c>
      <c r="D85" s="71" t="s">
        <v>31</v>
      </c>
      <c r="E85" s="97" t="s">
        <v>142</v>
      </c>
    </row>
    <row r="86" spans="1:5" ht="12.75">
      <c r="A86" s="14"/>
      <c r="B86" s="15"/>
      <c r="C86" s="71" t="s">
        <v>31</v>
      </c>
      <c r="D86" s="71" t="s">
        <v>31</v>
      </c>
      <c r="E86" s="97" t="s">
        <v>142</v>
      </c>
    </row>
    <row r="87" spans="1:5" ht="12.75">
      <c r="A87" s="14"/>
      <c r="B87" s="15"/>
      <c r="C87" s="71" t="s">
        <v>31</v>
      </c>
      <c r="D87" s="71" t="s">
        <v>31</v>
      </c>
      <c r="E87" s="97" t="s">
        <v>142</v>
      </c>
    </row>
    <row r="88" spans="1:5" ht="12.75">
      <c r="A88" s="14"/>
      <c r="B88" s="15"/>
      <c r="C88" s="71" t="s">
        <v>31</v>
      </c>
      <c r="D88" s="71" t="s">
        <v>31</v>
      </c>
      <c r="E88" s="97" t="s">
        <v>142</v>
      </c>
    </row>
    <row r="89" spans="1:5" ht="12.75">
      <c r="A89" s="14"/>
      <c r="B89" s="15"/>
      <c r="C89" s="71" t="s">
        <v>31</v>
      </c>
      <c r="D89" s="71" t="s">
        <v>31</v>
      </c>
      <c r="E89" s="97" t="s">
        <v>142</v>
      </c>
    </row>
    <row r="90" spans="1:5" ht="12.75">
      <c r="A90" s="14"/>
      <c r="B90" s="15"/>
      <c r="C90" s="71" t="s">
        <v>31</v>
      </c>
      <c r="D90" s="71" t="s">
        <v>31</v>
      </c>
      <c r="E90" s="97" t="s">
        <v>142</v>
      </c>
    </row>
    <row r="91" spans="1:5" ht="12.75">
      <c r="A91" s="14"/>
      <c r="B91" s="15"/>
      <c r="C91" s="71" t="s">
        <v>31</v>
      </c>
      <c r="D91" s="71" t="s">
        <v>31</v>
      </c>
      <c r="E91" s="97" t="s">
        <v>142</v>
      </c>
    </row>
    <row r="92" spans="1:5" ht="12.75">
      <c r="A92" s="14"/>
      <c r="B92" s="15"/>
      <c r="C92" s="71" t="s">
        <v>31</v>
      </c>
      <c r="D92" s="71" t="s">
        <v>31</v>
      </c>
      <c r="E92" s="97" t="s">
        <v>142</v>
      </c>
    </row>
    <row r="93" spans="1:5" ht="12.75">
      <c r="A93" s="14"/>
      <c r="B93" s="15"/>
      <c r="C93" s="71" t="s">
        <v>31</v>
      </c>
      <c r="D93" s="71" t="s">
        <v>31</v>
      </c>
      <c r="E93" s="97" t="s">
        <v>142</v>
      </c>
    </row>
    <row r="94" spans="1:5" ht="12.75">
      <c r="A94" s="14"/>
      <c r="B94" s="15"/>
      <c r="C94" s="71" t="s">
        <v>31</v>
      </c>
      <c r="D94" s="71" t="s">
        <v>31</v>
      </c>
      <c r="E94" s="97" t="s">
        <v>142</v>
      </c>
    </row>
    <row r="95" spans="1:5" ht="12.75">
      <c r="A95" s="14"/>
      <c r="B95" s="15"/>
      <c r="C95" s="71" t="s">
        <v>31</v>
      </c>
      <c r="D95" s="71" t="s">
        <v>31</v>
      </c>
      <c r="E95" s="97" t="s">
        <v>142</v>
      </c>
    </row>
    <row r="96" spans="1:5" ht="12.75">
      <c r="A96" s="14"/>
      <c r="B96" s="15"/>
      <c r="C96" s="71" t="s">
        <v>31</v>
      </c>
      <c r="D96" s="71" t="s">
        <v>31</v>
      </c>
      <c r="E96" s="97" t="s">
        <v>142</v>
      </c>
    </row>
    <row r="97" spans="1:5" ht="12.75">
      <c r="A97" s="14"/>
      <c r="B97" s="15"/>
      <c r="C97" s="71" t="s">
        <v>31</v>
      </c>
      <c r="D97" s="71" t="s">
        <v>31</v>
      </c>
      <c r="E97" s="97" t="s">
        <v>142</v>
      </c>
    </row>
    <row r="98" spans="1:5" ht="12.75">
      <c r="A98" s="14"/>
      <c r="B98" s="15"/>
      <c r="C98" s="71" t="s">
        <v>31</v>
      </c>
      <c r="D98" s="71" t="s">
        <v>31</v>
      </c>
      <c r="E98" s="97" t="s">
        <v>142</v>
      </c>
    </row>
    <row r="99" spans="1:5" ht="12.75">
      <c r="A99" s="14"/>
      <c r="B99" s="15"/>
      <c r="C99" s="71" t="s">
        <v>31</v>
      </c>
      <c r="D99" s="71" t="s">
        <v>31</v>
      </c>
      <c r="E99" s="97" t="s">
        <v>142</v>
      </c>
    </row>
    <row r="100" spans="1:5" ht="12.75">
      <c r="A100" s="14"/>
      <c r="B100" s="15"/>
      <c r="C100" s="71" t="s">
        <v>31</v>
      </c>
      <c r="D100" s="71" t="s">
        <v>31</v>
      </c>
      <c r="E100" s="97" t="s">
        <v>142</v>
      </c>
    </row>
    <row r="116" spans="1:3" ht="12.75" hidden="1">
      <c r="A116" s="6" t="s">
        <v>52</v>
      </c>
      <c r="B116" s="1" t="s">
        <v>30</v>
      </c>
      <c r="C116" s="1" t="s">
        <v>132</v>
      </c>
    </row>
    <row r="117" spans="1:3" ht="12.75" hidden="1">
      <c r="A117" s="8" t="s">
        <v>31</v>
      </c>
      <c r="C117" s="1" t="s">
        <v>31</v>
      </c>
    </row>
    <row r="118" spans="1:3" ht="12.75" hidden="1">
      <c r="A118" s="6" t="s">
        <v>21</v>
      </c>
      <c r="C118" s="1" t="s">
        <v>35</v>
      </c>
    </row>
    <row r="119" spans="1:3" ht="12.75" hidden="1">
      <c r="A119" s="6" t="s">
        <v>106</v>
      </c>
      <c r="C119" s="1" t="s">
        <v>36</v>
      </c>
    </row>
    <row r="120" ht="12.75" hidden="1">
      <c r="A120" s="6" t="s">
        <v>22</v>
      </c>
    </row>
    <row r="121" ht="12.75" hidden="1">
      <c r="A121" s="6" t="s">
        <v>133</v>
      </c>
    </row>
    <row r="122" ht="12.75" hidden="1">
      <c r="A122" s="6" t="s">
        <v>134</v>
      </c>
    </row>
    <row r="123" ht="12.75" hidden="1">
      <c r="A123" s="6" t="s">
        <v>135</v>
      </c>
    </row>
    <row r="124" ht="12.75" hidden="1">
      <c r="A124" s="6" t="s">
        <v>136</v>
      </c>
    </row>
    <row r="125" ht="12.75" hidden="1">
      <c r="A125" s="6" t="s">
        <v>23</v>
      </c>
    </row>
    <row r="126" ht="12.75" hidden="1">
      <c r="A126" s="6" t="s">
        <v>24</v>
      </c>
    </row>
    <row r="127" ht="12.75" hidden="1">
      <c r="A127" s="6" t="s">
        <v>25</v>
      </c>
    </row>
    <row r="128" ht="12.75" hidden="1">
      <c r="A128" s="6" t="s">
        <v>107</v>
      </c>
    </row>
    <row r="129" ht="12.75" hidden="1">
      <c r="A129" s="6" t="s">
        <v>38</v>
      </c>
    </row>
    <row r="130" ht="12.75" hidden="1">
      <c r="A130" s="6" t="s">
        <v>26</v>
      </c>
    </row>
    <row r="131" ht="12.75" hidden="1">
      <c r="A131" s="6" t="s">
        <v>39</v>
      </c>
    </row>
    <row r="132" ht="12.75" hidden="1">
      <c r="A132" s="6" t="s">
        <v>40</v>
      </c>
    </row>
    <row r="133" ht="12.75" hidden="1">
      <c r="A133" s="6" t="s">
        <v>125</v>
      </c>
    </row>
    <row r="134" ht="12.75" hidden="1">
      <c r="A134" s="6" t="s">
        <v>41</v>
      </c>
    </row>
    <row r="135" ht="12.75" hidden="1">
      <c r="A135" s="6" t="s">
        <v>124</v>
      </c>
    </row>
    <row r="136" ht="12.75" hidden="1">
      <c r="A136" s="6" t="s">
        <v>42</v>
      </c>
    </row>
    <row r="137" ht="12.75" hidden="1">
      <c r="A137" s="6" t="s">
        <v>43</v>
      </c>
    </row>
  </sheetData>
  <sheetProtection selectLockedCells="1"/>
  <mergeCells count="15">
    <mergeCell ref="D16:D17"/>
    <mergeCell ref="E16:E17"/>
    <mergeCell ref="B16:B17"/>
    <mergeCell ref="A16:A17"/>
    <mergeCell ref="C16:C17"/>
    <mergeCell ref="A9:B9"/>
    <mergeCell ref="A13:E13"/>
    <mergeCell ref="A8:B8"/>
    <mergeCell ref="A7:B7"/>
    <mergeCell ref="A6:B6"/>
    <mergeCell ref="A1:B1"/>
    <mergeCell ref="A2:B2"/>
    <mergeCell ref="A10:B10"/>
    <mergeCell ref="A11:B11"/>
  </mergeCells>
  <dataValidations count="6">
    <dataValidation type="list" allowBlank="1" showInputMessage="1" showErrorMessage="1" error="Izaberite iz izbornika" sqref="C7">
      <formula1>$AA$6:$AA$8</formula1>
    </dataValidation>
    <dataValidation type="list" allowBlank="1" showInputMessage="1" showErrorMessage="1" error="Izaberite iz izbornika" sqref="D18:D100">
      <formula1>$AI$5:$AI$8</formula1>
    </dataValidation>
    <dataValidation type="list" allowBlank="1" showInputMessage="1" showErrorMessage="1" error="Izaberite iz izbornika" sqref="C18:C100">
      <formula1>$A$117:$A$137</formula1>
    </dataValidation>
    <dataValidation type="list" allowBlank="1" showInputMessage="1" showErrorMessage="1" error="Izaberite iz izbornika" sqref="C11">
      <formula1>$C$117:$C$119</formula1>
    </dataValidation>
    <dataValidation type="decimal" operator="lessThan" allowBlank="1" showInputMessage="1" showErrorMessage="1" error="U ovu ćeliju moguće je upisati samo broj" sqref="C6 C8:C10">
      <formula1>20000</formula1>
    </dataValidation>
    <dataValidation type="list" operator="lessThan" allowBlank="1" showInputMessage="1" showErrorMessage="1" error="U ovu ćeliju moguće je upisati samo broj" sqref="E18:E100">
      <formula1>"odaberite ,40,20"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BM1010"/>
  <sheetViews>
    <sheetView showGridLines="0" workbookViewId="0" topLeftCell="A1">
      <pane ySplit="8" topLeftCell="A9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16.8515625" style="1" customWidth="1"/>
    <col min="2" max="2" width="13.00390625" style="1" customWidth="1"/>
    <col min="3" max="3" width="10.57421875" style="1" customWidth="1"/>
    <col min="4" max="4" width="8.421875" style="1" customWidth="1"/>
    <col min="5" max="5" width="3.00390625" style="1" customWidth="1"/>
    <col min="6" max="25" width="3.421875" style="1" customWidth="1"/>
    <col min="26" max="26" width="9.140625" style="1" customWidth="1"/>
    <col min="27" max="35" width="0" style="1" hidden="1" customWidth="1"/>
    <col min="36" max="36" width="11.8515625" style="1" hidden="1" customWidth="1"/>
    <col min="37" max="37" width="0" style="1" hidden="1" customWidth="1"/>
    <col min="38" max="38" width="10.140625" style="1" hidden="1" customWidth="1"/>
    <col min="39" max="39" width="9.140625" style="1" customWidth="1"/>
    <col min="40" max="40" width="21.421875" style="1" bestFit="1" customWidth="1"/>
    <col min="41" max="46" width="0" style="1" hidden="1" customWidth="1"/>
    <col min="47" max="16384" width="9.140625" style="1" customWidth="1"/>
  </cols>
  <sheetData>
    <row r="1" spans="1:5" ht="12.75">
      <c r="A1" s="116" t="str">
        <f>NazivDoma</f>
        <v>Srednja škola Bol</v>
      </c>
      <c r="B1" s="171"/>
      <c r="C1" s="171"/>
      <c r="D1" s="171"/>
      <c r="E1" s="117"/>
    </row>
    <row r="2" spans="1:5" ht="12.75">
      <c r="A2" s="116" t="str">
        <f>GradMjesto</f>
        <v>Bol</v>
      </c>
      <c r="B2" s="171"/>
      <c r="C2" s="171"/>
      <c r="D2" s="171"/>
      <c r="E2" s="117"/>
    </row>
    <row r="4" spans="1:25" ht="12.75">
      <c r="A4" s="17" t="s">
        <v>121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65" s="2" customFormat="1" ht="34.5" customHeight="1">
      <c r="A6" s="172" t="s">
        <v>9</v>
      </c>
      <c r="B6" s="172"/>
      <c r="C6" s="172"/>
      <c r="D6" s="172"/>
      <c r="E6" s="172"/>
      <c r="F6" s="173" t="s">
        <v>111</v>
      </c>
      <c r="G6" s="174"/>
      <c r="H6" s="174"/>
      <c r="I6" s="174"/>
      <c r="J6" s="174"/>
      <c r="K6" s="174"/>
      <c r="L6" s="174"/>
      <c r="M6" s="175"/>
      <c r="N6" s="172" t="s">
        <v>10</v>
      </c>
      <c r="O6" s="172"/>
      <c r="P6" s="172"/>
      <c r="Q6" s="172"/>
      <c r="R6" s="172"/>
      <c r="S6" s="172"/>
      <c r="T6" s="172"/>
      <c r="U6" s="172"/>
      <c r="V6" s="180" t="s">
        <v>11</v>
      </c>
      <c r="W6" s="180"/>
      <c r="X6" s="180"/>
      <c r="Y6" s="180"/>
      <c r="BM6" s="8"/>
    </row>
    <row r="7" spans="1:65" s="2" customFormat="1" ht="49.5" customHeight="1">
      <c r="A7" s="172"/>
      <c r="B7" s="172"/>
      <c r="C7" s="172"/>
      <c r="D7" s="172"/>
      <c r="E7" s="172"/>
      <c r="F7" s="176"/>
      <c r="G7" s="177"/>
      <c r="H7" s="177"/>
      <c r="I7" s="177"/>
      <c r="J7" s="177"/>
      <c r="K7" s="177"/>
      <c r="L7" s="177"/>
      <c r="M7" s="178"/>
      <c r="N7" s="181" t="s">
        <v>117</v>
      </c>
      <c r="O7" s="172"/>
      <c r="P7" s="172"/>
      <c r="Q7" s="182" t="s">
        <v>12</v>
      </c>
      <c r="R7" s="183"/>
      <c r="S7" s="183"/>
      <c r="T7" s="184"/>
      <c r="U7" s="79"/>
      <c r="V7" s="180"/>
      <c r="W7" s="180"/>
      <c r="X7" s="180"/>
      <c r="Y7" s="180"/>
      <c r="BM7" s="6"/>
    </row>
    <row r="8" spans="1:65" s="3" customFormat="1" ht="183.75" customHeight="1">
      <c r="A8" s="80" t="s">
        <v>122</v>
      </c>
      <c r="B8" s="80" t="s">
        <v>18</v>
      </c>
      <c r="C8" s="81" t="s">
        <v>45</v>
      </c>
      <c r="D8" s="82" t="s">
        <v>123</v>
      </c>
      <c r="E8" s="83" t="s">
        <v>13</v>
      </c>
      <c r="F8" s="84" t="s">
        <v>108</v>
      </c>
      <c r="G8" s="84" t="s">
        <v>109</v>
      </c>
      <c r="H8" s="83" t="s">
        <v>110</v>
      </c>
      <c r="I8" s="83" t="s">
        <v>112</v>
      </c>
      <c r="J8" s="83" t="s">
        <v>113</v>
      </c>
      <c r="K8" s="83" t="s">
        <v>114</v>
      </c>
      <c r="L8" s="90" t="s">
        <v>115</v>
      </c>
      <c r="M8" s="104" t="s">
        <v>120</v>
      </c>
      <c r="N8" s="85" t="s">
        <v>116</v>
      </c>
      <c r="O8" s="85" t="s">
        <v>17</v>
      </c>
      <c r="P8" s="85" t="s">
        <v>16</v>
      </c>
      <c r="Q8" s="85" t="s">
        <v>137</v>
      </c>
      <c r="R8" s="85" t="s">
        <v>138</v>
      </c>
      <c r="S8" s="85" t="s">
        <v>139</v>
      </c>
      <c r="T8" s="85" t="s">
        <v>140</v>
      </c>
      <c r="U8" s="86" t="s">
        <v>19</v>
      </c>
      <c r="V8" s="86" t="s">
        <v>14</v>
      </c>
      <c r="W8" s="86" t="s">
        <v>15</v>
      </c>
      <c r="X8" s="87" t="s">
        <v>118</v>
      </c>
      <c r="Y8" s="86" t="s">
        <v>20</v>
      </c>
      <c r="AA8" s="12" t="s">
        <v>59</v>
      </c>
      <c r="AB8" s="12" t="s">
        <v>53</v>
      </c>
      <c r="AC8" s="12" t="s">
        <v>60</v>
      </c>
      <c r="AD8" s="12" t="s">
        <v>55</v>
      </c>
      <c r="AE8" s="12" t="s">
        <v>54</v>
      </c>
      <c r="AF8" s="54" t="s">
        <v>82</v>
      </c>
      <c r="AG8" s="25" t="s">
        <v>59</v>
      </c>
      <c r="AH8" s="25" t="s">
        <v>53</v>
      </c>
      <c r="AI8" s="25" t="s">
        <v>60</v>
      </c>
      <c r="AJ8" s="25" t="s">
        <v>55</v>
      </c>
      <c r="AK8" s="25" t="s">
        <v>98</v>
      </c>
      <c r="AL8" s="25" t="s">
        <v>99</v>
      </c>
      <c r="AO8" s="25" t="s">
        <v>59</v>
      </c>
      <c r="AP8" s="25" t="s">
        <v>53</v>
      </c>
      <c r="AQ8" s="25" t="s">
        <v>60</v>
      </c>
      <c r="AR8" s="25" t="s">
        <v>55</v>
      </c>
      <c r="AS8" s="25" t="s">
        <v>98</v>
      </c>
      <c r="AT8" s="25" t="s">
        <v>99</v>
      </c>
      <c r="BM8" s="6"/>
    </row>
    <row r="9" spans="1:65" s="3" customFormat="1" ht="12.75">
      <c r="A9" s="76" t="s">
        <v>143</v>
      </c>
      <c r="B9" s="76"/>
      <c r="C9" s="106" t="s">
        <v>8</v>
      </c>
      <c r="D9" s="106">
        <v>1</v>
      </c>
      <c r="E9" s="75">
        <v>15</v>
      </c>
      <c r="F9" s="11">
        <v>3</v>
      </c>
      <c r="G9" s="11">
        <v>18</v>
      </c>
      <c r="H9" s="89">
        <v>12</v>
      </c>
      <c r="I9" s="88">
        <v>2</v>
      </c>
      <c r="J9" s="88">
        <v>1</v>
      </c>
      <c r="K9" s="88"/>
      <c r="L9" s="88"/>
      <c r="M9" s="103">
        <f aca="true" t="shared" si="0" ref="M9:M50">SUM(H9:L9)</f>
        <v>15</v>
      </c>
      <c r="N9" s="11"/>
      <c r="O9" s="76"/>
      <c r="P9" s="76"/>
      <c r="Q9" s="76"/>
      <c r="R9" s="76"/>
      <c r="S9" s="76"/>
      <c r="T9" s="76"/>
      <c r="U9" s="74">
        <f aca="true" t="shared" si="1" ref="U9:U50">SUM(N9:T9)</f>
        <v>0</v>
      </c>
      <c r="V9" s="74">
        <f>SUM(M9,U9)</f>
        <v>15</v>
      </c>
      <c r="W9" s="74">
        <f aca="true" t="shared" si="2" ref="W9:W50">SUM(V9-E9)</f>
        <v>0</v>
      </c>
      <c r="X9" s="105">
        <v>7</v>
      </c>
      <c r="Y9" s="74">
        <f aca="true" t="shared" si="3" ref="Y9:Y50">SUM(V9,X9)-W9</f>
        <v>22</v>
      </c>
      <c r="Z9" s="179"/>
      <c r="AA9" s="13" t="str">
        <f aca="true" t="shared" si="4" ref="AA9:AA50">NazivDoma</f>
        <v>Srednja škola Bol</v>
      </c>
      <c r="AB9" s="13" t="str">
        <f aca="true" t="shared" si="5" ref="AB9:AB50">Zupanija</f>
        <v>Splitsko-dalmatinska</v>
      </c>
      <c r="AC9" s="13" t="str">
        <f aca="true" t="shared" si="6" ref="AC9:AC50">GradMjesto</f>
        <v>Bol</v>
      </c>
      <c r="AD9" s="13" t="str">
        <f aca="true" t="shared" si="7" ref="AD9:AD50">Osnivac</f>
        <v>državni</v>
      </c>
      <c r="AE9" s="13" t="str">
        <f aca="true" t="shared" si="8" ref="AE9:AE50">VrstaDoma</f>
        <v>mješoviti</v>
      </c>
      <c r="AF9" s="1" t="str">
        <f aca="true" t="shared" si="9" ref="AF9:AF50">SifraDoma</f>
        <v>17-444-501</v>
      </c>
      <c r="AG9" s="26" t="str">
        <f aca="true" t="shared" si="10" ref="AG9:AG50">NazivDoma</f>
        <v>Srednja škola Bol</v>
      </c>
      <c r="AH9" s="26" t="str">
        <f aca="true" t="shared" si="11" ref="AH9:AH50">Zupanija</f>
        <v>Splitsko-dalmatinska</v>
      </c>
      <c r="AI9" s="26" t="str">
        <f aca="true" t="shared" si="12" ref="AI9:AI50">GradMjesto</f>
        <v>Bol</v>
      </c>
      <c r="AJ9" s="26" t="str">
        <f aca="true" t="shared" si="13" ref="AJ9:AJ50">Osnivac</f>
        <v>državni</v>
      </c>
      <c r="AK9" s="26" t="str">
        <f aca="true" t="shared" si="14" ref="AK9:AK50">VrstaDoma</f>
        <v>mješoviti</v>
      </c>
      <c r="AL9" s="26" t="str">
        <f aca="true" t="shared" si="15" ref="AL9:AL50">SifraDoma</f>
        <v>17-444-501</v>
      </c>
      <c r="AO9" s="26" t="str">
        <f aca="true" t="shared" si="16" ref="AO9:AO50">NazivDoma</f>
        <v>Srednja škola Bol</v>
      </c>
      <c r="AP9" s="26" t="str">
        <f aca="true" t="shared" si="17" ref="AP9:AP50">Zupanija</f>
        <v>Splitsko-dalmatinska</v>
      </c>
      <c r="AQ9" s="26" t="str">
        <f aca="true" t="shared" si="18" ref="AQ9:AQ50">GradMjesto</f>
        <v>Bol</v>
      </c>
      <c r="AR9" s="26" t="str">
        <f aca="true" t="shared" si="19" ref="AR9:AR50">Osnivac</f>
        <v>državni</v>
      </c>
      <c r="AS9" s="26" t="str">
        <f aca="true" t="shared" si="20" ref="AS9:AS50">VrstaDoma</f>
        <v>mješoviti</v>
      </c>
      <c r="AT9" s="26" t="str">
        <f aca="true" t="shared" si="21" ref="AT9:AT50">SifraDoma</f>
        <v>17-444-501</v>
      </c>
      <c r="BM9" s="6"/>
    </row>
    <row r="10" spans="1:46" s="3" customFormat="1" ht="12.75">
      <c r="A10" s="76" t="s">
        <v>154</v>
      </c>
      <c r="B10" s="76"/>
      <c r="C10" s="106" t="s">
        <v>8</v>
      </c>
      <c r="D10" s="106">
        <v>1</v>
      </c>
      <c r="E10" s="75">
        <v>14</v>
      </c>
      <c r="F10" s="11">
        <v>1</v>
      </c>
      <c r="G10" s="11">
        <v>18</v>
      </c>
      <c r="H10" s="89">
        <v>12</v>
      </c>
      <c r="I10" s="88">
        <v>2</v>
      </c>
      <c r="J10" s="88"/>
      <c r="K10" s="88"/>
      <c r="L10" s="88"/>
      <c r="M10" s="103">
        <f t="shared" si="0"/>
        <v>14</v>
      </c>
      <c r="N10" s="11"/>
      <c r="O10" s="76"/>
      <c r="P10" s="76"/>
      <c r="Q10" s="76"/>
      <c r="R10" s="76"/>
      <c r="S10" s="76"/>
      <c r="T10" s="76"/>
      <c r="U10" s="74">
        <f t="shared" si="1"/>
        <v>0</v>
      </c>
      <c r="V10" s="74">
        <f aca="true" t="shared" si="22" ref="V10:V50">SUM(M10,U10)</f>
        <v>14</v>
      </c>
      <c r="W10" s="74">
        <f t="shared" si="2"/>
        <v>0</v>
      </c>
      <c r="X10" s="105">
        <v>7</v>
      </c>
      <c r="Y10" s="74">
        <f t="shared" si="3"/>
        <v>21</v>
      </c>
      <c r="Z10" s="179"/>
      <c r="AA10" s="13" t="str">
        <f t="shared" si="4"/>
        <v>Srednja škola Bol</v>
      </c>
      <c r="AB10" s="13" t="str">
        <f t="shared" si="5"/>
        <v>Splitsko-dalmatinska</v>
      </c>
      <c r="AC10" s="13" t="str">
        <f t="shared" si="6"/>
        <v>Bol</v>
      </c>
      <c r="AD10" s="13" t="str">
        <f t="shared" si="7"/>
        <v>državni</v>
      </c>
      <c r="AE10" s="13" t="str">
        <f t="shared" si="8"/>
        <v>mješoviti</v>
      </c>
      <c r="AF10" s="1" t="str">
        <f t="shared" si="9"/>
        <v>17-444-501</v>
      </c>
      <c r="AG10" s="26" t="str">
        <f t="shared" si="10"/>
        <v>Srednja škola Bol</v>
      </c>
      <c r="AH10" s="26" t="str">
        <f t="shared" si="11"/>
        <v>Splitsko-dalmatinska</v>
      </c>
      <c r="AI10" s="26" t="str">
        <f t="shared" si="12"/>
        <v>Bol</v>
      </c>
      <c r="AJ10" s="26" t="str">
        <f t="shared" si="13"/>
        <v>državni</v>
      </c>
      <c r="AK10" s="26" t="str">
        <f t="shared" si="14"/>
        <v>mješoviti</v>
      </c>
      <c r="AL10" s="26" t="str">
        <f t="shared" si="15"/>
        <v>17-444-501</v>
      </c>
      <c r="AO10" s="26" t="str">
        <f t="shared" si="16"/>
        <v>Srednja škola Bol</v>
      </c>
      <c r="AP10" s="26" t="str">
        <f t="shared" si="17"/>
        <v>Splitsko-dalmatinska</v>
      </c>
      <c r="AQ10" s="26" t="str">
        <f t="shared" si="18"/>
        <v>Bol</v>
      </c>
      <c r="AR10" s="26" t="str">
        <f t="shared" si="19"/>
        <v>državni</v>
      </c>
      <c r="AS10" s="26" t="str">
        <f t="shared" si="20"/>
        <v>mješoviti</v>
      </c>
      <c r="AT10" s="26" t="str">
        <f t="shared" si="21"/>
        <v>17-444-501</v>
      </c>
    </row>
    <row r="11" spans="1:46" s="3" customFormat="1" ht="12.75">
      <c r="A11" s="76" t="s">
        <v>155</v>
      </c>
      <c r="B11" s="76"/>
      <c r="C11" s="106" t="s">
        <v>8</v>
      </c>
      <c r="D11" s="106">
        <v>1</v>
      </c>
      <c r="E11" s="75">
        <v>11</v>
      </c>
      <c r="F11" s="11">
        <v>2</v>
      </c>
      <c r="G11" s="11">
        <v>19</v>
      </c>
      <c r="H11" s="89">
        <v>8</v>
      </c>
      <c r="I11" s="88">
        <v>2</v>
      </c>
      <c r="J11" s="88"/>
      <c r="K11" s="88"/>
      <c r="L11" s="88">
        <v>1</v>
      </c>
      <c r="M11" s="103">
        <f t="shared" si="0"/>
        <v>11</v>
      </c>
      <c r="N11" s="11"/>
      <c r="O11" s="76"/>
      <c r="P11" s="76"/>
      <c r="Q11" s="76"/>
      <c r="R11" s="76"/>
      <c r="S11" s="76"/>
      <c r="T11" s="76"/>
      <c r="U11" s="74">
        <f t="shared" si="1"/>
        <v>0</v>
      </c>
      <c r="V11" s="74">
        <f t="shared" si="22"/>
        <v>11</v>
      </c>
      <c r="W11" s="74">
        <f t="shared" si="2"/>
        <v>0</v>
      </c>
      <c r="X11" s="105">
        <v>5</v>
      </c>
      <c r="Y11" s="74">
        <f t="shared" si="3"/>
        <v>16</v>
      </c>
      <c r="Z11" s="179"/>
      <c r="AA11" s="13" t="str">
        <f t="shared" si="4"/>
        <v>Srednja škola Bol</v>
      </c>
      <c r="AB11" s="13" t="str">
        <f t="shared" si="5"/>
        <v>Splitsko-dalmatinska</v>
      </c>
      <c r="AC11" s="13" t="str">
        <f t="shared" si="6"/>
        <v>Bol</v>
      </c>
      <c r="AD11" s="13" t="str">
        <f t="shared" si="7"/>
        <v>državni</v>
      </c>
      <c r="AE11" s="13" t="str">
        <f t="shared" si="8"/>
        <v>mješoviti</v>
      </c>
      <c r="AF11" s="1" t="str">
        <f t="shared" si="9"/>
        <v>17-444-501</v>
      </c>
      <c r="AG11" s="26" t="str">
        <f t="shared" si="10"/>
        <v>Srednja škola Bol</v>
      </c>
      <c r="AH11" s="26" t="str">
        <f t="shared" si="11"/>
        <v>Splitsko-dalmatinska</v>
      </c>
      <c r="AI11" s="26" t="str">
        <f t="shared" si="12"/>
        <v>Bol</v>
      </c>
      <c r="AJ11" s="26" t="str">
        <f t="shared" si="13"/>
        <v>državni</v>
      </c>
      <c r="AK11" s="26" t="str">
        <f t="shared" si="14"/>
        <v>mješoviti</v>
      </c>
      <c r="AL11" s="26" t="str">
        <f t="shared" si="15"/>
        <v>17-444-501</v>
      </c>
      <c r="AO11" s="26" t="str">
        <f t="shared" si="16"/>
        <v>Srednja škola Bol</v>
      </c>
      <c r="AP11" s="26" t="str">
        <f t="shared" si="17"/>
        <v>Splitsko-dalmatinska</v>
      </c>
      <c r="AQ11" s="26" t="str">
        <f t="shared" si="18"/>
        <v>Bol</v>
      </c>
      <c r="AR11" s="26" t="str">
        <f t="shared" si="19"/>
        <v>državni</v>
      </c>
      <c r="AS11" s="26" t="str">
        <f t="shared" si="20"/>
        <v>mješoviti</v>
      </c>
      <c r="AT11" s="26" t="str">
        <f t="shared" si="21"/>
        <v>17-444-501</v>
      </c>
    </row>
    <row r="12" spans="1:46" s="3" customFormat="1" ht="12.75">
      <c r="A12" s="76" t="s">
        <v>156</v>
      </c>
      <c r="B12" s="76"/>
      <c r="C12" s="106" t="s">
        <v>8</v>
      </c>
      <c r="D12" s="106">
        <v>1</v>
      </c>
      <c r="E12" s="75">
        <v>20</v>
      </c>
      <c r="F12" s="11">
        <v>1</v>
      </c>
      <c r="G12" s="11"/>
      <c r="H12" s="89">
        <v>16</v>
      </c>
      <c r="I12" s="88"/>
      <c r="J12" s="88"/>
      <c r="K12" s="88">
        <v>1</v>
      </c>
      <c r="L12" s="88">
        <v>3</v>
      </c>
      <c r="M12" s="74">
        <f t="shared" si="0"/>
        <v>20</v>
      </c>
      <c r="N12" s="11"/>
      <c r="O12" s="76"/>
      <c r="P12" s="76"/>
      <c r="Q12" s="76"/>
      <c r="R12" s="76"/>
      <c r="S12" s="76"/>
      <c r="T12" s="76"/>
      <c r="U12" s="74">
        <f t="shared" si="1"/>
        <v>0</v>
      </c>
      <c r="V12" s="74">
        <f t="shared" si="22"/>
        <v>20</v>
      </c>
      <c r="W12" s="74">
        <f>SUM(V12-E12)</f>
        <v>0</v>
      </c>
      <c r="X12" s="105">
        <v>8</v>
      </c>
      <c r="Y12" s="74">
        <f t="shared" si="3"/>
        <v>28</v>
      </c>
      <c r="Z12" s="179"/>
      <c r="AA12" s="13" t="str">
        <f t="shared" si="4"/>
        <v>Srednja škola Bol</v>
      </c>
      <c r="AB12" s="13" t="str">
        <f t="shared" si="5"/>
        <v>Splitsko-dalmatinska</v>
      </c>
      <c r="AC12" s="13" t="str">
        <f t="shared" si="6"/>
        <v>Bol</v>
      </c>
      <c r="AD12" s="13" t="str">
        <f t="shared" si="7"/>
        <v>državni</v>
      </c>
      <c r="AE12" s="13" t="str">
        <f t="shared" si="8"/>
        <v>mješoviti</v>
      </c>
      <c r="AF12" s="1" t="str">
        <f t="shared" si="9"/>
        <v>17-444-501</v>
      </c>
      <c r="AG12" s="26" t="str">
        <f t="shared" si="10"/>
        <v>Srednja škola Bol</v>
      </c>
      <c r="AH12" s="26" t="str">
        <f t="shared" si="11"/>
        <v>Splitsko-dalmatinska</v>
      </c>
      <c r="AI12" s="26" t="str">
        <f t="shared" si="12"/>
        <v>Bol</v>
      </c>
      <c r="AJ12" s="26" t="str">
        <f t="shared" si="13"/>
        <v>državni</v>
      </c>
      <c r="AK12" s="26" t="str">
        <f t="shared" si="14"/>
        <v>mješoviti</v>
      </c>
      <c r="AL12" s="26" t="str">
        <f t="shared" si="15"/>
        <v>17-444-501</v>
      </c>
      <c r="AO12" s="26" t="str">
        <f t="shared" si="16"/>
        <v>Srednja škola Bol</v>
      </c>
      <c r="AP12" s="26" t="str">
        <f t="shared" si="17"/>
        <v>Splitsko-dalmatinska</v>
      </c>
      <c r="AQ12" s="26" t="str">
        <f t="shared" si="18"/>
        <v>Bol</v>
      </c>
      <c r="AR12" s="26" t="str">
        <f t="shared" si="19"/>
        <v>državni</v>
      </c>
      <c r="AS12" s="26" t="str">
        <f t="shared" si="20"/>
        <v>mješoviti</v>
      </c>
      <c r="AT12" s="26" t="str">
        <f t="shared" si="21"/>
        <v>17-444-501</v>
      </c>
    </row>
    <row r="13" spans="1:65" s="3" customFormat="1" ht="12.75">
      <c r="A13" s="76" t="s">
        <v>156</v>
      </c>
      <c r="B13" s="76"/>
      <c r="C13" s="106" t="s">
        <v>7</v>
      </c>
      <c r="D13" s="106">
        <v>1</v>
      </c>
      <c r="E13" s="75">
        <v>8</v>
      </c>
      <c r="F13" s="11">
        <v>2</v>
      </c>
      <c r="G13" s="11"/>
      <c r="H13" s="89">
        <v>8</v>
      </c>
      <c r="I13" s="88"/>
      <c r="J13" s="88"/>
      <c r="K13" s="88"/>
      <c r="L13" s="88"/>
      <c r="M13" s="103">
        <f t="shared" si="0"/>
        <v>8</v>
      </c>
      <c r="N13" s="11"/>
      <c r="O13" s="76"/>
      <c r="P13" s="76"/>
      <c r="Q13" s="76"/>
      <c r="R13" s="76"/>
      <c r="S13" s="76"/>
      <c r="T13" s="76"/>
      <c r="U13" s="74">
        <f t="shared" si="1"/>
        <v>0</v>
      </c>
      <c r="V13" s="74">
        <f t="shared" si="22"/>
        <v>8</v>
      </c>
      <c r="W13" s="74">
        <f t="shared" si="2"/>
        <v>0</v>
      </c>
      <c r="X13" s="105">
        <v>4</v>
      </c>
      <c r="Y13" s="74">
        <f t="shared" si="3"/>
        <v>12</v>
      </c>
      <c r="Z13" s="179"/>
      <c r="AA13" s="13" t="str">
        <f t="shared" si="4"/>
        <v>Srednja škola Bol</v>
      </c>
      <c r="AB13" s="13" t="str">
        <f t="shared" si="5"/>
        <v>Splitsko-dalmatinska</v>
      </c>
      <c r="AC13" s="13" t="str">
        <f t="shared" si="6"/>
        <v>Bol</v>
      </c>
      <c r="AD13" s="13" t="str">
        <f t="shared" si="7"/>
        <v>državni</v>
      </c>
      <c r="AE13" s="13" t="str">
        <f t="shared" si="8"/>
        <v>mješoviti</v>
      </c>
      <c r="AF13" s="1" t="str">
        <f t="shared" si="9"/>
        <v>17-444-501</v>
      </c>
      <c r="AG13" s="26" t="str">
        <f t="shared" si="10"/>
        <v>Srednja škola Bol</v>
      </c>
      <c r="AH13" s="26" t="str">
        <f t="shared" si="11"/>
        <v>Splitsko-dalmatinska</v>
      </c>
      <c r="AI13" s="26" t="str">
        <f t="shared" si="12"/>
        <v>Bol</v>
      </c>
      <c r="AJ13" s="26" t="str">
        <f t="shared" si="13"/>
        <v>državni</v>
      </c>
      <c r="AK13" s="26" t="str">
        <f t="shared" si="14"/>
        <v>mješoviti</v>
      </c>
      <c r="AL13" s="26" t="str">
        <f t="shared" si="15"/>
        <v>17-444-501</v>
      </c>
      <c r="AO13" s="26" t="str">
        <f t="shared" si="16"/>
        <v>Srednja škola Bol</v>
      </c>
      <c r="AP13" s="26" t="str">
        <f t="shared" si="17"/>
        <v>Splitsko-dalmatinska</v>
      </c>
      <c r="AQ13" s="26" t="str">
        <f t="shared" si="18"/>
        <v>Bol</v>
      </c>
      <c r="AR13" s="26" t="str">
        <f t="shared" si="19"/>
        <v>državni</v>
      </c>
      <c r="AS13" s="26" t="str">
        <f t="shared" si="20"/>
        <v>mješoviti</v>
      </c>
      <c r="AT13" s="26" t="str">
        <f t="shared" si="21"/>
        <v>17-444-501</v>
      </c>
      <c r="BM13" s="6"/>
    </row>
    <row r="14" spans="1:46" s="3" customFormat="1" ht="12.75">
      <c r="A14" s="76" t="s">
        <v>165</v>
      </c>
      <c r="B14" s="76"/>
      <c r="C14" s="106" t="s">
        <v>7</v>
      </c>
      <c r="D14" s="106">
        <v>1</v>
      </c>
      <c r="E14" s="75">
        <v>28</v>
      </c>
      <c r="F14" s="11">
        <v>3</v>
      </c>
      <c r="G14" s="11"/>
      <c r="H14" s="89">
        <v>24</v>
      </c>
      <c r="I14" s="88"/>
      <c r="J14" s="88">
        <v>1</v>
      </c>
      <c r="K14" s="88">
        <v>1</v>
      </c>
      <c r="L14" s="88">
        <v>2</v>
      </c>
      <c r="M14" s="103">
        <f t="shared" si="0"/>
        <v>28</v>
      </c>
      <c r="N14" s="11"/>
      <c r="O14" s="76"/>
      <c r="P14" s="76"/>
      <c r="Q14" s="76"/>
      <c r="R14" s="76"/>
      <c r="S14" s="76"/>
      <c r="T14" s="76"/>
      <c r="U14" s="74">
        <f t="shared" si="1"/>
        <v>0</v>
      </c>
      <c r="V14" s="74">
        <f t="shared" si="22"/>
        <v>28</v>
      </c>
      <c r="W14" s="74">
        <f t="shared" si="2"/>
        <v>0</v>
      </c>
      <c r="X14" s="105">
        <v>12</v>
      </c>
      <c r="Y14" s="74">
        <f t="shared" si="3"/>
        <v>40</v>
      </c>
      <c r="Z14" s="179"/>
      <c r="AA14" s="13" t="str">
        <f t="shared" si="4"/>
        <v>Srednja škola Bol</v>
      </c>
      <c r="AB14" s="13" t="str">
        <f t="shared" si="5"/>
        <v>Splitsko-dalmatinska</v>
      </c>
      <c r="AC14" s="13" t="str">
        <f t="shared" si="6"/>
        <v>Bol</v>
      </c>
      <c r="AD14" s="13" t="str">
        <f t="shared" si="7"/>
        <v>državni</v>
      </c>
      <c r="AE14" s="13" t="str">
        <f t="shared" si="8"/>
        <v>mješoviti</v>
      </c>
      <c r="AF14" s="1" t="str">
        <f t="shared" si="9"/>
        <v>17-444-501</v>
      </c>
      <c r="AG14" s="26" t="str">
        <f t="shared" si="10"/>
        <v>Srednja škola Bol</v>
      </c>
      <c r="AH14" s="26" t="str">
        <f t="shared" si="11"/>
        <v>Splitsko-dalmatinska</v>
      </c>
      <c r="AI14" s="26" t="str">
        <f t="shared" si="12"/>
        <v>Bol</v>
      </c>
      <c r="AJ14" s="26" t="str">
        <f t="shared" si="13"/>
        <v>državni</v>
      </c>
      <c r="AK14" s="26" t="str">
        <f t="shared" si="14"/>
        <v>mješoviti</v>
      </c>
      <c r="AL14" s="26" t="str">
        <f t="shared" si="15"/>
        <v>17-444-501</v>
      </c>
      <c r="AO14" s="26" t="str">
        <f t="shared" si="16"/>
        <v>Srednja škola Bol</v>
      </c>
      <c r="AP14" s="26" t="str">
        <f t="shared" si="17"/>
        <v>Splitsko-dalmatinska</v>
      </c>
      <c r="AQ14" s="26" t="str">
        <f t="shared" si="18"/>
        <v>Bol</v>
      </c>
      <c r="AR14" s="26" t="str">
        <f t="shared" si="19"/>
        <v>državni</v>
      </c>
      <c r="AS14" s="26" t="str">
        <f t="shared" si="20"/>
        <v>mješoviti</v>
      </c>
      <c r="AT14" s="26" t="str">
        <f t="shared" si="21"/>
        <v>17-444-501</v>
      </c>
    </row>
    <row r="15" spans="1:46" s="3" customFormat="1" ht="12.75">
      <c r="A15" s="76"/>
      <c r="B15" s="76"/>
      <c r="C15" s="106" t="s">
        <v>31</v>
      </c>
      <c r="D15" s="106" t="s">
        <v>31</v>
      </c>
      <c r="E15" s="75"/>
      <c r="F15" s="11"/>
      <c r="G15" s="11"/>
      <c r="H15" s="89"/>
      <c r="I15" s="88"/>
      <c r="J15" s="88"/>
      <c r="K15" s="88"/>
      <c r="L15" s="88"/>
      <c r="M15" s="103">
        <f t="shared" si="0"/>
        <v>0</v>
      </c>
      <c r="N15" s="11"/>
      <c r="O15" s="76"/>
      <c r="P15" s="76"/>
      <c r="Q15" s="76"/>
      <c r="R15" s="76"/>
      <c r="S15" s="76"/>
      <c r="T15" s="76"/>
      <c r="U15" s="74">
        <f t="shared" si="1"/>
        <v>0</v>
      </c>
      <c r="V15" s="74">
        <f t="shared" si="22"/>
        <v>0</v>
      </c>
      <c r="W15" s="74">
        <f t="shared" si="2"/>
        <v>0</v>
      </c>
      <c r="X15" s="105"/>
      <c r="Y15" s="74">
        <f t="shared" si="3"/>
        <v>0</v>
      </c>
      <c r="Z15" s="179"/>
      <c r="AA15" s="13" t="str">
        <f t="shared" si="4"/>
        <v>Srednja škola Bol</v>
      </c>
      <c r="AB15" s="13" t="str">
        <f t="shared" si="5"/>
        <v>Splitsko-dalmatinska</v>
      </c>
      <c r="AC15" s="13" t="str">
        <f t="shared" si="6"/>
        <v>Bol</v>
      </c>
      <c r="AD15" s="13" t="str">
        <f t="shared" si="7"/>
        <v>državni</v>
      </c>
      <c r="AE15" s="13" t="str">
        <f t="shared" si="8"/>
        <v>mješoviti</v>
      </c>
      <c r="AF15" s="1" t="str">
        <f t="shared" si="9"/>
        <v>17-444-501</v>
      </c>
      <c r="AG15" s="26" t="str">
        <f t="shared" si="10"/>
        <v>Srednja škola Bol</v>
      </c>
      <c r="AH15" s="26" t="str">
        <f t="shared" si="11"/>
        <v>Splitsko-dalmatinska</v>
      </c>
      <c r="AI15" s="26" t="str">
        <f t="shared" si="12"/>
        <v>Bol</v>
      </c>
      <c r="AJ15" s="26" t="str">
        <f t="shared" si="13"/>
        <v>državni</v>
      </c>
      <c r="AK15" s="26" t="str">
        <f t="shared" si="14"/>
        <v>mješoviti</v>
      </c>
      <c r="AL15" s="26" t="str">
        <f t="shared" si="15"/>
        <v>17-444-501</v>
      </c>
      <c r="AO15" s="26" t="str">
        <f t="shared" si="16"/>
        <v>Srednja škola Bol</v>
      </c>
      <c r="AP15" s="26" t="str">
        <f t="shared" si="17"/>
        <v>Splitsko-dalmatinska</v>
      </c>
      <c r="AQ15" s="26" t="str">
        <f t="shared" si="18"/>
        <v>Bol</v>
      </c>
      <c r="AR15" s="26" t="str">
        <f t="shared" si="19"/>
        <v>državni</v>
      </c>
      <c r="AS15" s="26" t="str">
        <f t="shared" si="20"/>
        <v>mješoviti</v>
      </c>
      <c r="AT15" s="26" t="str">
        <f t="shared" si="21"/>
        <v>17-444-501</v>
      </c>
    </row>
    <row r="16" spans="1:46" s="3" customFormat="1" ht="12.75">
      <c r="A16" s="76"/>
      <c r="B16" s="76"/>
      <c r="C16" s="106" t="s">
        <v>31</v>
      </c>
      <c r="D16" s="106" t="s">
        <v>31</v>
      </c>
      <c r="E16" s="75"/>
      <c r="F16" s="11"/>
      <c r="G16" s="11"/>
      <c r="H16" s="89"/>
      <c r="I16" s="88"/>
      <c r="J16" s="88"/>
      <c r="K16" s="88"/>
      <c r="L16" s="88"/>
      <c r="M16" s="74">
        <f t="shared" si="0"/>
        <v>0</v>
      </c>
      <c r="N16" s="11"/>
      <c r="O16" s="76"/>
      <c r="P16" s="76"/>
      <c r="Q16" s="76"/>
      <c r="R16" s="76"/>
      <c r="S16" s="76"/>
      <c r="T16" s="76"/>
      <c r="U16" s="74">
        <f t="shared" si="1"/>
        <v>0</v>
      </c>
      <c r="V16" s="74">
        <f t="shared" si="22"/>
        <v>0</v>
      </c>
      <c r="W16" s="74">
        <f t="shared" si="2"/>
        <v>0</v>
      </c>
      <c r="X16" s="105"/>
      <c r="Y16" s="74">
        <f t="shared" si="3"/>
        <v>0</v>
      </c>
      <c r="Z16" s="179"/>
      <c r="AA16" s="13" t="str">
        <f t="shared" si="4"/>
        <v>Srednja škola Bol</v>
      </c>
      <c r="AB16" s="13" t="str">
        <f t="shared" si="5"/>
        <v>Splitsko-dalmatinska</v>
      </c>
      <c r="AC16" s="13" t="str">
        <f t="shared" si="6"/>
        <v>Bol</v>
      </c>
      <c r="AD16" s="13" t="str">
        <f t="shared" si="7"/>
        <v>državni</v>
      </c>
      <c r="AE16" s="13" t="str">
        <f t="shared" si="8"/>
        <v>mješoviti</v>
      </c>
      <c r="AF16" s="1" t="str">
        <f t="shared" si="9"/>
        <v>17-444-501</v>
      </c>
      <c r="AG16" s="26" t="str">
        <f t="shared" si="10"/>
        <v>Srednja škola Bol</v>
      </c>
      <c r="AH16" s="26" t="str">
        <f t="shared" si="11"/>
        <v>Splitsko-dalmatinska</v>
      </c>
      <c r="AI16" s="26" t="str">
        <f t="shared" si="12"/>
        <v>Bol</v>
      </c>
      <c r="AJ16" s="26" t="str">
        <f t="shared" si="13"/>
        <v>državni</v>
      </c>
      <c r="AK16" s="26" t="str">
        <f t="shared" si="14"/>
        <v>mješoviti</v>
      </c>
      <c r="AL16" s="26" t="str">
        <f t="shared" si="15"/>
        <v>17-444-501</v>
      </c>
      <c r="AO16" s="26" t="str">
        <f t="shared" si="16"/>
        <v>Srednja škola Bol</v>
      </c>
      <c r="AP16" s="26" t="str">
        <f t="shared" si="17"/>
        <v>Splitsko-dalmatinska</v>
      </c>
      <c r="AQ16" s="26" t="str">
        <f t="shared" si="18"/>
        <v>Bol</v>
      </c>
      <c r="AR16" s="26" t="str">
        <f t="shared" si="19"/>
        <v>državni</v>
      </c>
      <c r="AS16" s="26" t="str">
        <f t="shared" si="20"/>
        <v>mješoviti</v>
      </c>
      <c r="AT16" s="26" t="str">
        <f t="shared" si="21"/>
        <v>17-444-501</v>
      </c>
    </row>
    <row r="17" spans="1:46" s="3" customFormat="1" ht="12.75">
      <c r="A17" s="76"/>
      <c r="B17" s="76"/>
      <c r="C17" s="106" t="s">
        <v>31</v>
      </c>
      <c r="D17" s="106" t="s">
        <v>31</v>
      </c>
      <c r="E17" s="75"/>
      <c r="F17" s="11"/>
      <c r="G17" s="11"/>
      <c r="H17" s="89"/>
      <c r="I17" s="88"/>
      <c r="J17" s="88"/>
      <c r="K17" s="88"/>
      <c r="L17" s="88"/>
      <c r="M17" s="74">
        <f t="shared" si="0"/>
        <v>0</v>
      </c>
      <c r="N17" s="11"/>
      <c r="O17" s="76"/>
      <c r="P17" s="76"/>
      <c r="Q17" s="76"/>
      <c r="R17" s="76"/>
      <c r="S17" s="76"/>
      <c r="T17" s="76"/>
      <c r="U17" s="74">
        <f t="shared" si="1"/>
        <v>0</v>
      </c>
      <c r="V17" s="74">
        <f t="shared" si="22"/>
        <v>0</v>
      </c>
      <c r="W17" s="74">
        <f t="shared" si="2"/>
        <v>0</v>
      </c>
      <c r="X17" s="105"/>
      <c r="Y17" s="74">
        <f t="shared" si="3"/>
        <v>0</v>
      </c>
      <c r="Z17" s="102"/>
      <c r="AA17" s="13"/>
      <c r="AB17" s="13"/>
      <c r="AC17" s="13"/>
      <c r="AD17" s="13"/>
      <c r="AE17" s="13"/>
      <c r="AF17" s="1"/>
      <c r="AG17" s="26"/>
      <c r="AH17" s="26"/>
      <c r="AI17" s="26"/>
      <c r="AJ17" s="26"/>
      <c r="AK17" s="26"/>
      <c r="AL17" s="26"/>
      <c r="AO17" s="26"/>
      <c r="AP17" s="26"/>
      <c r="AQ17" s="26"/>
      <c r="AR17" s="26"/>
      <c r="AS17" s="26"/>
      <c r="AT17" s="26"/>
    </row>
    <row r="18" spans="1:46" s="3" customFormat="1" ht="12.75">
      <c r="A18" s="76"/>
      <c r="B18" s="76"/>
      <c r="C18" s="106" t="s">
        <v>31</v>
      </c>
      <c r="D18" s="106" t="s">
        <v>31</v>
      </c>
      <c r="E18" s="75"/>
      <c r="F18" s="11"/>
      <c r="G18" s="11"/>
      <c r="H18" s="89"/>
      <c r="I18" s="88"/>
      <c r="J18" s="88"/>
      <c r="K18" s="88"/>
      <c r="L18" s="88"/>
      <c r="M18" s="74">
        <f t="shared" si="0"/>
        <v>0</v>
      </c>
      <c r="N18" s="11"/>
      <c r="O18" s="76"/>
      <c r="P18" s="76"/>
      <c r="Q18" s="76"/>
      <c r="R18" s="76"/>
      <c r="S18" s="76"/>
      <c r="T18" s="76"/>
      <c r="U18" s="74">
        <f t="shared" si="1"/>
        <v>0</v>
      </c>
      <c r="V18" s="74">
        <f t="shared" si="22"/>
        <v>0</v>
      </c>
      <c r="W18" s="74">
        <f t="shared" si="2"/>
        <v>0</v>
      </c>
      <c r="X18" s="105"/>
      <c r="Y18" s="74">
        <f t="shared" si="3"/>
        <v>0</v>
      </c>
      <c r="Z18" s="102"/>
      <c r="AA18" s="13"/>
      <c r="AB18" s="13"/>
      <c r="AC18" s="13"/>
      <c r="AD18" s="13"/>
      <c r="AE18" s="13"/>
      <c r="AF18" s="1"/>
      <c r="AG18" s="26"/>
      <c r="AH18" s="26"/>
      <c r="AI18" s="26"/>
      <c r="AJ18" s="26"/>
      <c r="AK18" s="26"/>
      <c r="AL18" s="26"/>
      <c r="AO18" s="26"/>
      <c r="AP18" s="26"/>
      <c r="AQ18" s="26"/>
      <c r="AR18" s="26"/>
      <c r="AS18" s="26"/>
      <c r="AT18" s="26"/>
    </row>
    <row r="19" spans="1:46" s="3" customFormat="1" ht="12.75">
      <c r="A19" s="76"/>
      <c r="B19" s="76"/>
      <c r="C19" s="106" t="s">
        <v>31</v>
      </c>
      <c r="D19" s="106" t="s">
        <v>31</v>
      </c>
      <c r="E19" s="75"/>
      <c r="F19" s="11"/>
      <c r="G19" s="11"/>
      <c r="H19" s="89"/>
      <c r="I19" s="88"/>
      <c r="J19" s="88"/>
      <c r="K19" s="88"/>
      <c r="L19" s="88"/>
      <c r="M19" s="74">
        <f t="shared" si="0"/>
        <v>0</v>
      </c>
      <c r="N19" s="11"/>
      <c r="O19" s="76"/>
      <c r="P19" s="76"/>
      <c r="Q19" s="76"/>
      <c r="R19" s="76"/>
      <c r="S19" s="76"/>
      <c r="T19" s="76"/>
      <c r="U19" s="74">
        <f t="shared" si="1"/>
        <v>0</v>
      </c>
      <c r="V19" s="74">
        <f t="shared" si="22"/>
        <v>0</v>
      </c>
      <c r="W19" s="74">
        <f t="shared" si="2"/>
        <v>0</v>
      </c>
      <c r="X19" s="105"/>
      <c r="Y19" s="74">
        <f t="shared" si="3"/>
        <v>0</v>
      </c>
      <c r="Z19" s="102"/>
      <c r="AA19" s="13"/>
      <c r="AB19" s="13"/>
      <c r="AC19" s="13"/>
      <c r="AD19" s="13"/>
      <c r="AE19" s="13"/>
      <c r="AF19" s="1"/>
      <c r="AG19" s="26"/>
      <c r="AH19" s="26"/>
      <c r="AI19" s="26"/>
      <c r="AJ19" s="26"/>
      <c r="AK19" s="26"/>
      <c r="AL19" s="26"/>
      <c r="AO19" s="26"/>
      <c r="AP19" s="26"/>
      <c r="AQ19" s="26"/>
      <c r="AR19" s="26"/>
      <c r="AS19" s="26"/>
      <c r="AT19" s="26"/>
    </row>
    <row r="20" spans="1:46" s="3" customFormat="1" ht="12.75">
      <c r="A20" s="76"/>
      <c r="B20" s="76"/>
      <c r="C20" s="106" t="s">
        <v>31</v>
      </c>
      <c r="D20" s="106" t="s">
        <v>31</v>
      </c>
      <c r="E20" s="75"/>
      <c r="F20" s="11"/>
      <c r="G20" s="11"/>
      <c r="H20" s="89"/>
      <c r="I20" s="88"/>
      <c r="J20" s="88"/>
      <c r="K20" s="88"/>
      <c r="L20" s="88"/>
      <c r="M20" s="74">
        <f t="shared" si="0"/>
        <v>0</v>
      </c>
      <c r="N20" s="11"/>
      <c r="O20" s="76"/>
      <c r="P20" s="76"/>
      <c r="Q20" s="76"/>
      <c r="R20" s="76"/>
      <c r="S20" s="76"/>
      <c r="T20" s="76"/>
      <c r="U20" s="74">
        <f t="shared" si="1"/>
        <v>0</v>
      </c>
      <c r="V20" s="74">
        <f t="shared" si="22"/>
        <v>0</v>
      </c>
      <c r="W20" s="74">
        <f t="shared" si="2"/>
        <v>0</v>
      </c>
      <c r="X20" s="105"/>
      <c r="Y20" s="74">
        <f t="shared" si="3"/>
        <v>0</v>
      </c>
      <c r="Z20" s="102"/>
      <c r="AA20" s="13"/>
      <c r="AB20" s="13"/>
      <c r="AC20" s="13"/>
      <c r="AD20" s="13"/>
      <c r="AE20" s="13"/>
      <c r="AF20" s="1"/>
      <c r="AG20" s="26"/>
      <c r="AH20" s="26"/>
      <c r="AI20" s="26"/>
      <c r="AJ20" s="26"/>
      <c r="AK20" s="26"/>
      <c r="AL20" s="26"/>
      <c r="AO20" s="26"/>
      <c r="AP20" s="26"/>
      <c r="AQ20" s="26"/>
      <c r="AR20" s="26"/>
      <c r="AS20" s="26"/>
      <c r="AT20" s="26"/>
    </row>
    <row r="21" spans="1:46" s="3" customFormat="1" ht="12.75">
      <c r="A21" s="76"/>
      <c r="B21" s="76"/>
      <c r="C21" s="106" t="s">
        <v>31</v>
      </c>
      <c r="D21" s="106" t="s">
        <v>31</v>
      </c>
      <c r="E21" s="75"/>
      <c r="F21" s="11"/>
      <c r="G21" s="11"/>
      <c r="H21" s="89"/>
      <c r="I21" s="88"/>
      <c r="J21" s="88"/>
      <c r="K21" s="88"/>
      <c r="L21" s="88"/>
      <c r="M21" s="74">
        <f t="shared" si="0"/>
        <v>0</v>
      </c>
      <c r="N21" s="11"/>
      <c r="O21" s="76"/>
      <c r="P21" s="76"/>
      <c r="Q21" s="76"/>
      <c r="R21" s="76"/>
      <c r="S21" s="76"/>
      <c r="T21" s="76"/>
      <c r="U21" s="74">
        <f t="shared" si="1"/>
        <v>0</v>
      </c>
      <c r="V21" s="74">
        <f t="shared" si="22"/>
        <v>0</v>
      </c>
      <c r="W21" s="74">
        <f t="shared" si="2"/>
        <v>0</v>
      </c>
      <c r="X21" s="105"/>
      <c r="Y21" s="74">
        <f t="shared" si="3"/>
        <v>0</v>
      </c>
      <c r="Z21" s="102"/>
      <c r="AA21" s="13"/>
      <c r="AB21" s="13"/>
      <c r="AC21" s="13"/>
      <c r="AD21" s="13"/>
      <c r="AE21" s="13"/>
      <c r="AF21" s="1"/>
      <c r="AG21" s="26"/>
      <c r="AH21" s="26"/>
      <c r="AI21" s="26"/>
      <c r="AJ21" s="26"/>
      <c r="AK21" s="26"/>
      <c r="AL21" s="26"/>
      <c r="AO21" s="26"/>
      <c r="AP21" s="26"/>
      <c r="AQ21" s="26"/>
      <c r="AR21" s="26"/>
      <c r="AS21" s="26"/>
      <c r="AT21" s="26"/>
    </row>
    <row r="22" spans="1:46" s="3" customFormat="1" ht="12.75">
      <c r="A22" s="76"/>
      <c r="B22" s="76"/>
      <c r="C22" s="106" t="s">
        <v>31</v>
      </c>
      <c r="D22" s="106" t="s">
        <v>31</v>
      </c>
      <c r="E22" s="75"/>
      <c r="F22" s="11"/>
      <c r="G22" s="11"/>
      <c r="H22" s="89"/>
      <c r="I22" s="88"/>
      <c r="J22" s="88"/>
      <c r="K22" s="88"/>
      <c r="L22" s="88"/>
      <c r="M22" s="74">
        <f t="shared" si="0"/>
        <v>0</v>
      </c>
      <c r="N22" s="11"/>
      <c r="O22" s="76"/>
      <c r="P22" s="76"/>
      <c r="Q22" s="76"/>
      <c r="R22" s="76"/>
      <c r="S22" s="76"/>
      <c r="T22" s="76"/>
      <c r="U22" s="74">
        <f t="shared" si="1"/>
        <v>0</v>
      </c>
      <c r="V22" s="74">
        <f t="shared" si="22"/>
        <v>0</v>
      </c>
      <c r="W22" s="74">
        <f t="shared" si="2"/>
        <v>0</v>
      </c>
      <c r="X22" s="105"/>
      <c r="Y22" s="74">
        <f t="shared" si="3"/>
        <v>0</v>
      </c>
      <c r="Z22" s="102"/>
      <c r="AA22" s="13"/>
      <c r="AB22" s="13"/>
      <c r="AC22" s="13"/>
      <c r="AD22" s="13"/>
      <c r="AE22" s="13"/>
      <c r="AF22" s="1"/>
      <c r="AG22" s="26"/>
      <c r="AH22" s="26"/>
      <c r="AI22" s="26"/>
      <c r="AJ22" s="26"/>
      <c r="AK22" s="26"/>
      <c r="AL22" s="26"/>
      <c r="AO22" s="26"/>
      <c r="AP22" s="26"/>
      <c r="AQ22" s="26"/>
      <c r="AR22" s="26"/>
      <c r="AS22" s="26"/>
      <c r="AT22" s="26"/>
    </row>
    <row r="23" spans="1:46" s="3" customFormat="1" ht="12.75">
      <c r="A23" s="76"/>
      <c r="B23" s="76"/>
      <c r="C23" s="106" t="s">
        <v>31</v>
      </c>
      <c r="D23" s="106" t="s">
        <v>31</v>
      </c>
      <c r="E23" s="75"/>
      <c r="F23" s="11"/>
      <c r="G23" s="11"/>
      <c r="H23" s="89"/>
      <c r="I23" s="88"/>
      <c r="J23" s="88"/>
      <c r="K23" s="88"/>
      <c r="L23" s="88"/>
      <c r="M23" s="74">
        <f t="shared" si="0"/>
        <v>0</v>
      </c>
      <c r="N23" s="11"/>
      <c r="O23" s="76"/>
      <c r="P23" s="76"/>
      <c r="Q23" s="76"/>
      <c r="R23" s="76"/>
      <c r="S23" s="76"/>
      <c r="T23" s="76"/>
      <c r="U23" s="74">
        <f t="shared" si="1"/>
        <v>0</v>
      </c>
      <c r="V23" s="74">
        <f t="shared" si="22"/>
        <v>0</v>
      </c>
      <c r="W23" s="74">
        <f t="shared" si="2"/>
        <v>0</v>
      </c>
      <c r="X23" s="105"/>
      <c r="Y23" s="74">
        <f t="shared" si="3"/>
        <v>0</v>
      </c>
      <c r="Z23" s="102"/>
      <c r="AA23" s="13"/>
      <c r="AB23" s="13"/>
      <c r="AC23" s="13"/>
      <c r="AD23" s="13"/>
      <c r="AE23" s="13"/>
      <c r="AF23" s="1"/>
      <c r="AG23" s="26"/>
      <c r="AH23" s="26"/>
      <c r="AI23" s="26"/>
      <c r="AJ23" s="26"/>
      <c r="AK23" s="26"/>
      <c r="AL23" s="26"/>
      <c r="AO23" s="26"/>
      <c r="AP23" s="26"/>
      <c r="AQ23" s="26"/>
      <c r="AR23" s="26"/>
      <c r="AS23" s="26"/>
      <c r="AT23" s="26"/>
    </row>
    <row r="24" spans="1:46" s="3" customFormat="1" ht="12.75">
      <c r="A24" s="76"/>
      <c r="B24" s="76"/>
      <c r="C24" s="106" t="s">
        <v>31</v>
      </c>
      <c r="D24" s="106" t="s">
        <v>31</v>
      </c>
      <c r="E24" s="75"/>
      <c r="F24" s="11"/>
      <c r="G24" s="11"/>
      <c r="H24" s="89"/>
      <c r="I24" s="88"/>
      <c r="J24" s="88"/>
      <c r="K24" s="88"/>
      <c r="L24" s="88"/>
      <c r="M24" s="74">
        <f t="shared" si="0"/>
        <v>0</v>
      </c>
      <c r="N24" s="11"/>
      <c r="O24" s="76"/>
      <c r="P24" s="76"/>
      <c r="Q24" s="76"/>
      <c r="R24" s="76"/>
      <c r="S24" s="76"/>
      <c r="T24" s="76"/>
      <c r="U24" s="74">
        <f t="shared" si="1"/>
        <v>0</v>
      </c>
      <c r="V24" s="74">
        <f t="shared" si="22"/>
        <v>0</v>
      </c>
      <c r="W24" s="74">
        <f t="shared" si="2"/>
        <v>0</v>
      </c>
      <c r="X24" s="105"/>
      <c r="Y24" s="74">
        <f t="shared" si="3"/>
        <v>0</v>
      </c>
      <c r="Z24" s="102"/>
      <c r="AA24" s="13"/>
      <c r="AB24" s="13"/>
      <c r="AC24" s="13"/>
      <c r="AD24" s="13"/>
      <c r="AE24" s="13"/>
      <c r="AF24" s="1"/>
      <c r="AG24" s="26"/>
      <c r="AH24" s="26"/>
      <c r="AI24" s="26"/>
      <c r="AJ24" s="26"/>
      <c r="AK24" s="26"/>
      <c r="AL24" s="26"/>
      <c r="AO24" s="26"/>
      <c r="AP24" s="26"/>
      <c r="AQ24" s="26"/>
      <c r="AR24" s="26"/>
      <c r="AS24" s="26"/>
      <c r="AT24" s="26"/>
    </row>
    <row r="25" spans="1:46" s="3" customFormat="1" ht="12.75">
      <c r="A25" s="76"/>
      <c r="B25" s="76"/>
      <c r="C25" s="106" t="s">
        <v>31</v>
      </c>
      <c r="D25" s="106" t="s">
        <v>31</v>
      </c>
      <c r="E25" s="75"/>
      <c r="F25" s="11"/>
      <c r="G25" s="11"/>
      <c r="H25" s="89"/>
      <c r="I25" s="88"/>
      <c r="J25" s="88"/>
      <c r="K25" s="88"/>
      <c r="L25" s="88"/>
      <c r="M25" s="74">
        <f t="shared" si="0"/>
        <v>0</v>
      </c>
      <c r="N25" s="11"/>
      <c r="O25" s="76"/>
      <c r="P25" s="76"/>
      <c r="Q25" s="76"/>
      <c r="R25" s="76"/>
      <c r="S25" s="76"/>
      <c r="T25" s="76"/>
      <c r="U25" s="74">
        <f t="shared" si="1"/>
        <v>0</v>
      </c>
      <c r="V25" s="74">
        <f t="shared" si="22"/>
        <v>0</v>
      </c>
      <c r="W25" s="74">
        <f t="shared" si="2"/>
        <v>0</v>
      </c>
      <c r="X25" s="105"/>
      <c r="Y25" s="74">
        <f t="shared" si="3"/>
        <v>0</v>
      </c>
      <c r="Z25" s="102"/>
      <c r="AA25" s="13"/>
      <c r="AB25" s="13"/>
      <c r="AC25" s="13"/>
      <c r="AD25" s="13"/>
      <c r="AE25" s="13"/>
      <c r="AF25" s="1"/>
      <c r="AG25" s="26"/>
      <c r="AH25" s="26"/>
      <c r="AI25" s="26"/>
      <c r="AJ25" s="26"/>
      <c r="AK25" s="26"/>
      <c r="AL25" s="26"/>
      <c r="AO25" s="26"/>
      <c r="AP25" s="26"/>
      <c r="AQ25" s="26"/>
      <c r="AR25" s="26"/>
      <c r="AS25" s="26"/>
      <c r="AT25" s="26"/>
    </row>
    <row r="26" spans="1:46" s="3" customFormat="1" ht="12.75">
      <c r="A26" s="76"/>
      <c r="B26" s="76"/>
      <c r="C26" s="106" t="s">
        <v>31</v>
      </c>
      <c r="D26" s="106" t="s">
        <v>31</v>
      </c>
      <c r="E26" s="75"/>
      <c r="F26" s="11"/>
      <c r="G26" s="11"/>
      <c r="H26" s="89"/>
      <c r="I26" s="88"/>
      <c r="J26" s="88"/>
      <c r="K26" s="88"/>
      <c r="L26" s="88"/>
      <c r="M26" s="74">
        <f t="shared" si="0"/>
        <v>0</v>
      </c>
      <c r="N26" s="11"/>
      <c r="O26" s="76"/>
      <c r="P26" s="76"/>
      <c r="Q26" s="76"/>
      <c r="R26" s="76"/>
      <c r="S26" s="76"/>
      <c r="T26" s="76"/>
      <c r="U26" s="74">
        <f t="shared" si="1"/>
        <v>0</v>
      </c>
      <c r="V26" s="74">
        <f t="shared" si="22"/>
        <v>0</v>
      </c>
      <c r="W26" s="74">
        <f t="shared" si="2"/>
        <v>0</v>
      </c>
      <c r="X26" s="105"/>
      <c r="Y26" s="74">
        <f t="shared" si="3"/>
        <v>0</v>
      </c>
      <c r="Z26" s="102"/>
      <c r="AA26" s="13"/>
      <c r="AB26" s="13"/>
      <c r="AC26" s="13"/>
      <c r="AD26" s="13"/>
      <c r="AE26" s="13"/>
      <c r="AF26" s="1"/>
      <c r="AG26" s="26"/>
      <c r="AH26" s="26"/>
      <c r="AI26" s="26"/>
      <c r="AJ26" s="26"/>
      <c r="AK26" s="26"/>
      <c r="AL26" s="26"/>
      <c r="AO26" s="26"/>
      <c r="AP26" s="26"/>
      <c r="AQ26" s="26"/>
      <c r="AR26" s="26"/>
      <c r="AS26" s="26"/>
      <c r="AT26" s="26"/>
    </row>
    <row r="27" spans="1:65" s="3" customFormat="1" ht="12.75">
      <c r="A27" s="76"/>
      <c r="B27" s="76"/>
      <c r="C27" s="106" t="s">
        <v>31</v>
      </c>
      <c r="D27" s="106" t="s">
        <v>31</v>
      </c>
      <c r="E27" s="75"/>
      <c r="F27" s="11"/>
      <c r="G27" s="11"/>
      <c r="H27" s="89"/>
      <c r="I27" s="88"/>
      <c r="J27" s="88"/>
      <c r="K27" s="88"/>
      <c r="L27" s="88"/>
      <c r="M27" s="103">
        <f t="shared" si="0"/>
        <v>0</v>
      </c>
      <c r="N27" s="11"/>
      <c r="O27" s="76"/>
      <c r="P27" s="76"/>
      <c r="Q27" s="76"/>
      <c r="R27" s="76"/>
      <c r="S27" s="76"/>
      <c r="T27" s="76"/>
      <c r="U27" s="74">
        <f t="shared" si="1"/>
        <v>0</v>
      </c>
      <c r="V27" s="74">
        <f t="shared" si="22"/>
        <v>0</v>
      </c>
      <c r="W27" s="74">
        <f t="shared" si="2"/>
        <v>0</v>
      </c>
      <c r="X27" s="105"/>
      <c r="Y27" s="74">
        <f t="shared" si="3"/>
        <v>0</v>
      </c>
      <c r="Z27" s="179"/>
      <c r="AA27" s="13" t="str">
        <f t="shared" si="4"/>
        <v>Srednja škola Bol</v>
      </c>
      <c r="AB27" s="13" t="str">
        <f t="shared" si="5"/>
        <v>Splitsko-dalmatinska</v>
      </c>
      <c r="AC27" s="13" t="str">
        <f t="shared" si="6"/>
        <v>Bol</v>
      </c>
      <c r="AD27" s="13" t="str">
        <f t="shared" si="7"/>
        <v>državni</v>
      </c>
      <c r="AE27" s="13" t="str">
        <f t="shared" si="8"/>
        <v>mješoviti</v>
      </c>
      <c r="AF27" s="1" t="str">
        <f t="shared" si="9"/>
        <v>17-444-501</v>
      </c>
      <c r="AG27" s="26" t="str">
        <f t="shared" si="10"/>
        <v>Srednja škola Bol</v>
      </c>
      <c r="AH27" s="26" t="str">
        <f t="shared" si="11"/>
        <v>Splitsko-dalmatinska</v>
      </c>
      <c r="AI27" s="26" t="str">
        <f t="shared" si="12"/>
        <v>Bol</v>
      </c>
      <c r="AJ27" s="26" t="str">
        <f t="shared" si="13"/>
        <v>državni</v>
      </c>
      <c r="AK27" s="26" t="str">
        <f t="shared" si="14"/>
        <v>mješoviti</v>
      </c>
      <c r="AL27" s="26" t="str">
        <f t="shared" si="15"/>
        <v>17-444-501</v>
      </c>
      <c r="AO27" s="26" t="str">
        <f t="shared" si="16"/>
        <v>Srednja škola Bol</v>
      </c>
      <c r="AP27" s="26" t="str">
        <f t="shared" si="17"/>
        <v>Splitsko-dalmatinska</v>
      </c>
      <c r="AQ27" s="26" t="str">
        <f t="shared" si="18"/>
        <v>Bol</v>
      </c>
      <c r="AR27" s="26" t="str">
        <f t="shared" si="19"/>
        <v>državni</v>
      </c>
      <c r="AS27" s="26" t="str">
        <f t="shared" si="20"/>
        <v>mješoviti</v>
      </c>
      <c r="AT27" s="26" t="str">
        <f t="shared" si="21"/>
        <v>17-444-501</v>
      </c>
      <c r="BM27" s="6"/>
    </row>
    <row r="28" spans="1:46" s="3" customFormat="1" ht="12.75">
      <c r="A28" s="76"/>
      <c r="B28" s="76"/>
      <c r="C28" s="106" t="s">
        <v>31</v>
      </c>
      <c r="D28" s="106" t="s">
        <v>31</v>
      </c>
      <c r="E28" s="75"/>
      <c r="F28" s="11"/>
      <c r="G28" s="11"/>
      <c r="H28" s="89"/>
      <c r="I28" s="88"/>
      <c r="J28" s="88"/>
      <c r="K28" s="88"/>
      <c r="L28" s="88"/>
      <c r="M28" s="103">
        <f t="shared" si="0"/>
        <v>0</v>
      </c>
      <c r="N28" s="11"/>
      <c r="O28" s="76"/>
      <c r="P28" s="76"/>
      <c r="Q28" s="76"/>
      <c r="R28" s="76"/>
      <c r="S28" s="76"/>
      <c r="T28" s="76"/>
      <c r="U28" s="74">
        <f t="shared" si="1"/>
        <v>0</v>
      </c>
      <c r="V28" s="74">
        <f t="shared" si="22"/>
        <v>0</v>
      </c>
      <c r="W28" s="74">
        <f t="shared" si="2"/>
        <v>0</v>
      </c>
      <c r="X28" s="105"/>
      <c r="Y28" s="74">
        <f t="shared" si="3"/>
        <v>0</v>
      </c>
      <c r="Z28" s="179"/>
      <c r="AA28" s="13" t="str">
        <f t="shared" si="4"/>
        <v>Srednja škola Bol</v>
      </c>
      <c r="AB28" s="13" t="str">
        <f t="shared" si="5"/>
        <v>Splitsko-dalmatinska</v>
      </c>
      <c r="AC28" s="13" t="str">
        <f t="shared" si="6"/>
        <v>Bol</v>
      </c>
      <c r="AD28" s="13" t="str">
        <f t="shared" si="7"/>
        <v>državni</v>
      </c>
      <c r="AE28" s="13" t="str">
        <f t="shared" si="8"/>
        <v>mješoviti</v>
      </c>
      <c r="AF28" s="1" t="str">
        <f t="shared" si="9"/>
        <v>17-444-501</v>
      </c>
      <c r="AG28" s="26" t="str">
        <f t="shared" si="10"/>
        <v>Srednja škola Bol</v>
      </c>
      <c r="AH28" s="26" t="str">
        <f t="shared" si="11"/>
        <v>Splitsko-dalmatinska</v>
      </c>
      <c r="AI28" s="26" t="str">
        <f t="shared" si="12"/>
        <v>Bol</v>
      </c>
      <c r="AJ28" s="26" t="str">
        <f t="shared" si="13"/>
        <v>državni</v>
      </c>
      <c r="AK28" s="26" t="str">
        <f t="shared" si="14"/>
        <v>mješoviti</v>
      </c>
      <c r="AL28" s="26" t="str">
        <f t="shared" si="15"/>
        <v>17-444-501</v>
      </c>
      <c r="AO28" s="26" t="str">
        <f t="shared" si="16"/>
        <v>Srednja škola Bol</v>
      </c>
      <c r="AP28" s="26" t="str">
        <f t="shared" si="17"/>
        <v>Splitsko-dalmatinska</v>
      </c>
      <c r="AQ28" s="26" t="str">
        <f t="shared" si="18"/>
        <v>Bol</v>
      </c>
      <c r="AR28" s="26" t="str">
        <f t="shared" si="19"/>
        <v>državni</v>
      </c>
      <c r="AS28" s="26" t="str">
        <f t="shared" si="20"/>
        <v>mješoviti</v>
      </c>
      <c r="AT28" s="26" t="str">
        <f t="shared" si="21"/>
        <v>17-444-501</v>
      </c>
    </row>
    <row r="29" spans="1:46" s="3" customFormat="1" ht="12.75">
      <c r="A29" s="76"/>
      <c r="B29" s="76"/>
      <c r="C29" s="106" t="s">
        <v>31</v>
      </c>
      <c r="D29" s="106" t="s">
        <v>31</v>
      </c>
      <c r="E29" s="75"/>
      <c r="F29" s="11"/>
      <c r="G29" s="11"/>
      <c r="H29" s="89"/>
      <c r="I29" s="88"/>
      <c r="J29" s="88"/>
      <c r="K29" s="88"/>
      <c r="L29" s="88"/>
      <c r="M29" s="103">
        <f t="shared" si="0"/>
        <v>0</v>
      </c>
      <c r="N29" s="11"/>
      <c r="O29" s="76"/>
      <c r="P29" s="76"/>
      <c r="Q29" s="76"/>
      <c r="R29" s="76"/>
      <c r="S29" s="76"/>
      <c r="T29" s="76"/>
      <c r="U29" s="74">
        <f t="shared" si="1"/>
        <v>0</v>
      </c>
      <c r="V29" s="74">
        <f t="shared" si="22"/>
        <v>0</v>
      </c>
      <c r="W29" s="74">
        <f t="shared" si="2"/>
        <v>0</v>
      </c>
      <c r="X29" s="105"/>
      <c r="Y29" s="74">
        <f t="shared" si="3"/>
        <v>0</v>
      </c>
      <c r="Z29" s="179"/>
      <c r="AA29" s="13" t="str">
        <f t="shared" si="4"/>
        <v>Srednja škola Bol</v>
      </c>
      <c r="AB29" s="13" t="str">
        <f t="shared" si="5"/>
        <v>Splitsko-dalmatinska</v>
      </c>
      <c r="AC29" s="13" t="str">
        <f t="shared" si="6"/>
        <v>Bol</v>
      </c>
      <c r="AD29" s="13" t="str">
        <f t="shared" si="7"/>
        <v>državni</v>
      </c>
      <c r="AE29" s="13" t="str">
        <f t="shared" si="8"/>
        <v>mješoviti</v>
      </c>
      <c r="AF29" s="1" t="str">
        <f t="shared" si="9"/>
        <v>17-444-501</v>
      </c>
      <c r="AG29" s="26" t="str">
        <f t="shared" si="10"/>
        <v>Srednja škola Bol</v>
      </c>
      <c r="AH29" s="26" t="str">
        <f t="shared" si="11"/>
        <v>Splitsko-dalmatinska</v>
      </c>
      <c r="AI29" s="26" t="str">
        <f t="shared" si="12"/>
        <v>Bol</v>
      </c>
      <c r="AJ29" s="26" t="str">
        <f t="shared" si="13"/>
        <v>državni</v>
      </c>
      <c r="AK29" s="26" t="str">
        <f t="shared" si="14"/>
        <v>mješoviti</v>
      </c>
      <c r="AL29" s="26" t="str">
        <f t="shared" si="15"/>
        <v>17-444-501</v>
      </c>
      <c r="AO29" s="26" t="str">
        <f t="shared" si="16"/>
        <v>Srednja škola Bol</v>
      </c>
      <c r="AP29" s="26" t="str">
        <f t="shared" si="17"/>
        <v>Splitsko-dalmatinska</v>
      </c>
      <c r="AQ29" s="26" t="str">
        <f t="shared" si="18"/>
        <v>Bol</v>
      </c>
      <c r="AR29" s="26" t="str">
        <f t="shared" si="19"/>
        <v>državni</v>
      </c>
      <c r="AS29" s="26" t="str">
        <f t="shared" si="20"/>
        <v>mješoviti</v>
      </c>
      <c r="AT29" s="26" t="str">
        <f t="shared" si="21"/>
        <v>17-444-501</v>
      </c>
    </row>
    <row r="30" spans="1:46" s="3" customFormat="1" ht="12.75">
      <c r="A30" s="76"/>
      <c r="B30" s="76"/>
      <c r="C30" s="106" t="s">
        <v>31</v>
      </c>
      <c r="D30" s="106" t="s">
        <v>31</v>
      </c>
      <c r="E30" s="75"/>
      <c r="F30" s="11"/>
      <c r="G30" s="11"/>
      <c r="H30" s="89"/>
      <c r="I30" s="88"/>
      <c r="J30" s="88"/>
      <c r="K30" s="88"/>
      <c r="L30" s="88"/>
      <c r="M30" s="74">
        <f t="shared" si="0"/>
        <v>0</v>
      </c>
      <c r="N30" s="11"/>
      <c r="O30" s="76"/>
      <c r="P30" s="76"/>
      <c r="Q30" s="76"/>
      <c r="R30" s="76"/>
      <c r="S30" s="76"/>
      <c r="T30" s="76"/>
      <c r="U30" s="74">
        <f t="shared" si="1"/>
        <v>0</v>
      </c>
      <c r="V30" s="74">
        <f t="shared" si="22"/>
        <v>0</v>
      </c>
      <c r="W30" s="74">
        <f t="shared" si="2"/>
        <v>0</v>
      </c>
      <c r="X30" s="105"/>
      <c r="Y30" s="74">
        <f t="shared" si="3"/>
        <v>0</v>
      </c>
      <c r="Z30" s="179"/>
      <c r="AA30" s="13" t="str">
        <f t="shared" si="4"/>
        <v>Srednja škola Bol</v>
      </c>
      <c r="AB30" s="13" t="str">
        <f t="shared" si="5"/>
        <v>Splitsko-dalmatinska</v>
      </c>
      <c r="AC30" s="13" t="str">
        <f t="shared" si="6"/>
        <v>Bol</v>
      </c>
      <c r="AD30" s="13" t="str">
        <f t="shared" si="7"/>
        <v>državni</v>
      </c>
      <c r="AE30" s="13" t="str">
        <f t="shared" si="8"/>
        <v>mješoviti</v>
      </c>
      <c r="AF30" s="1" t="str">
        <f t="shared" si="9"/>
        <v>17-444-501</v>
      </c>
      <c r="AG30" s="26" t="str">
        <f t="shared" si="10"/>
        <v>Srednja škola Bol</v>
      </c>
      <c r="AH30" s="26" t="str">
        <f t="shared" si="11"/>
        <v>Splitsko-dalmatinska</v>
      </c>
      <c r="AI30" s="26" t="str">
        <f t="shared" si="12"/>
        <v>Bol</v>
      </c>
      <c r="AJ30" s="26" t="str">
        <f t="shared" si="13"/>
        <v>državni</v>
      </c>
      <c r="AK30" s="26" t="str">
        <f t="shared" si="14"/>
        <v>mješoviti</v>
      </c>
      <c r="AL30" s="26" t="str">
        <f t="shared" si="15"/>
        <v>17-444-501</v>
      </c>
      <c r="AO30" s="26" t="str">
        <f t="shared" si="16"/>
        <v>Srednja škola Bol</v>
      </c>
      <c r="AP30" s="26" t="str">
        <f t="shared" si="17"/>
        <v>Splitsko-dalmatinska</v>
      </c>
      <c r="AQ30" s="26" t="str">
        <f t="shared" si="18"/>
        <v>Bol</v>
      </c>
      <c r="AR30" s="26" t="str">
        <f t="shared" si="19"/>
        <v>državni</v>
      </c>
      <c r="AS30" s="26" t="str">
        <f t="shared" si="20"/>
        <v>mješoviti</v>
      </c>
      <c r="AT30" s="26" t="str">
        <f t="shared" si="21"/>
        <v>17-444-501</v>
      </c>
    </row>
    <row r="31" spans="1:65" s="3" customFormat="1" ht="12.75">
      <c r="A31" s="76"/>
      <c r="B31" s="76"/>
      <c r="C31" s="106" t="s">
        <v>31</v>
      </c>
      <c r="D31" s="106" t="s">
        <v>31</v>
      </c>
      <c r="E31" s="75"/>
      <c r="F31" s="11"/>
      <c r="G31" s="11"/>
      <c r="H31" s="89"/>
      <c r="I31" s="88"/>
      <c r="J31" s="88"/>
      <c r="K31" s="88"/>
      <c r="L31" s="88"/>
      <c r="M31" s="103">
        <f t="shared" si="0"/>
        <v>0</v>
      </c>
      <c r="N31" s="11"/>
      <c r="O31" s="76"/>
      <c r="P31" s="76"/>
      <c r="Q31" s="76"/>
      <c r="R31" s="76"/>
      <c r="S31" s="76"/>
      <c r="T31" s="76"/>
      <c r="U31" s="74">
        <f t="shared" si="1"/>
        <v>0</v>
      </c>
      <c r="V31" s="74">
        <f t="shared" si="22"/>
        <v>0</v>
      </c>
      <c r="W31" s="74">
        <f t="shared" si="2"/>
        <v>0</v>
      </c>
      <c r="X31" s="105"/>
      <c r="Y31" s="74">
        <f t="shared" si="3"/>
        <v>0</v>
      </c>
      <c r="Z31" s="179"/>
      <c r="AA31" s="13" t="str">
        <f t="shared" si="4"/>
        <v>Srednja škola Bol</v>
      </c>
      <c r="AB31" s="13" t="str">
        <f t="shared" si="5"/>
        <v>Splitsko-dalmatinska</v>
      </c>
      <c r="AC31" s="13" t="str">
        <f t="shared" si="6"/>
        <v>Bol</v>
      </c>
      <c r="AD31" s="13" t="str">
        <f t="shared" si="7"/>
        <v>državni</v>
      </c>
      <c r="AE31" s="13" t="str">
        <f t="shared" si="8"/>
        <v>mješoviti</v>
      </c>
      <c r="AF31" s="1" t="str">
        <f t="shared" si="9"/>
        <v>17-444-501</v>
      </c>
      <c r="AG31" s="26" t="str">
        <f t="shared" si="10"/>
        <v>Srednja škola Bol</v>
      </c>
      <c r="AH31" s="26" t="str">
        <f t="shared" si="11"/>
        <v>Splitsko-dalmatinska</v>
      </c>
      <c r="AI31" s="26" t="str">
        <f t="shared" si="12"/>
        <v>Bol</v>
      </c>
      <c r="AJ31" s="26" t="str">
        <f t="shared" si="13"/>
        <v>državni</v>
      </c>
      <c r="AK31" s="26" t="str">
        <f t="shared" si="14"/>
        <v>mješoviti</v>
      </c>
      <c r="AL31" s="26" t="str">
        <f t="shared" si="15"/>
        <v>17-444-501</v>
      </c>
      <c r="AO31" s="26" t="str">
        <f t="shared" si="16"/>
        <v>Srednja škola Bol</v>
      </c>
      <c r="AP31" s="26" t="str">
        <f t="shared" si="17"/>
        <v>Splitsko-dalmatinska</v>
      </c>
      <c r="AQ31" s="26" t="str">
        <f t="shared" si="18"/>
        <v>Bol</v>
      </c>
      <c r="AR31" s="26" t="str">
        <f t="shared" si="19"/>
        <v>državni</v>
      </c>
      <c r="AS31" s="26" t="str">
        <f t="shared" si="20"/>
        <v>mješoviti</v>
      </c>
      <c r="AT31" s="26" t="str">
        <f t="shared" si="21"/>
        <v>17-444-501</v>
      </c>
      <c r="BM31" s="6"/>
    </row>
    <row r="32" spans="1:46" s="3" customFormat="1" ht="12.75">
      <c r="A32" s="76"/>
      <c r="B32" s="76"/>
      <c r="C32" s="106" t="s">
        <v>31</v>
      </c>
      <c r="D32" s="106" t="s">
        <v>31</v>
      </c>
      <c r="E32" s="75"/>
      <c r="F32" s="11"/>
      <c r="G32" s="11"/>
      <c r="H32" s="89"/>
      <c r="I32" s="88"/>
      <c r="J32" s="88"/>
      <c r="K32" s="88"/>
      <c r="L32" s="88"/>
      <c r="M32" s="103">
        <f t="shared" si="0"/>
        <v>0</v>
      </c>
      <c r="N32" s="11"/>
      <c r="O32" s="76"/>
      <c r="P32" s="76"/>
      <c r="Q32" s="76"/>
      <c r="R32" s="76"/>
      <c r="S32" s="76"/>
      <c r="T32" s="76"/>
      <c r="U32" s="74">
        <f t="shared" si="1"/>
        <v>0</v>
      </c>
      <c r="V32" s="74">
        <f t="shared" si="22"/>
        <v>0</v>
      </c>
      <c r="W32" s="74">
        <f t="shared" si="2"/>
        <v>0</v>
      </c>
      <c r="X32" s="105"/>
      <c r="Y32" s="74">
        <f t="shared" si="3"/>
        <v>0</v>
      </c>
      <c r="Z32" s="179"/>
      <c r="AA32" s="13" t="str">
        <f t="shared" si="4"/>
        <v>Srednja škola Bol</v>
      </c>
      <c r="AB32" s="13" t="str">
        <f t="shared" si="5"/>
        <v>Splitsko-dalmatinska</v>
      </c>
      <c r="AC32" s="13" t="str">
        <f t="shared" si="6"/>
        <v>Bol</v>
      </c>
      <c r="AD32" s="13" t="str">
        <f t="shared" si="7"/>
        <v>državni</v>
      </c>
      <c r="AE32" s="13" t="str">
        <f t="shared" si="8"/>
        <v>mješoviti</v>
      </c>
      <c r="AF32" s="1" t="str">
        <f t="shared" si="9"/>
        <v>17-444-501</v>
      </c>
      <c r="AG32" s="26" t="str">
        <f t="shared" si="10"/>
        <v>Srednja škola Bol</v>
      </c>
      <c r="AH32" s="26" t="str">
        <f t="shared" si="11"/>
        <v>Splitsko-dalmatinska</v>
      </c>
      <c r="AI32" s="26" t="str">
        <f t="shared" si="12"/>
        <v>Bol</v>
      </c>
      <c r="AJ32" s="26" t="str">
        <f t="shared" si="13"/>
        <v>državni</v>
      </c>
      <c r="AK32" s="26" t="str">
        <f t="shared" si="14"/>
        <v>mješoviti</v>
      </c>
      <c r="AL32" s="26" t="str">
        <f t="shared" si="15"/>
        <v>17-444-501</v>
      </c>
      <c r="AO32" s="26" t="str">
        <f t="shared" si="16"/>
        <v>Srednja škola Bol</v>
      </c>
      <c r="AP32" s="26" t="str">
        <f t="shared" si="17"/>
        <v>Splitsko-dalmatinska</v>
      </c>
      <c r="AQ32" s="26" t="str">
        <f t="shared" si="18"/>
        <v>Bol</v>
      </c>
      <c r="AR32" s="26" t="str">
        <f t="shared" si="19"/>
        <v>državni</v>
      </c>
      <c r="AS32" s="26" t="str">
        <f t="shared" si="20"/>
        <v>mješoviti</v>
      </c>
      <c r="AT32" s="26" t="str">
        <f t="shared" si="21"/>
        <v>17-444-501</v>
      </c>
    </row>
    <row r="33" spans="1:46" s="3" customFormat="1" ht="12.75">
      <c r="A33" s="76"/>
      <c r="B33" s="76"/>
      <c r="C33" s="106" t="s">
        <v>31</v>
      </c>
      <c r="D33" s="106" t="s">
        <v>31</v>
      </c>
      <c r="E33" s="75"/>
      <c r="F33" s="11"/>
      <c r="G33" s="11"/>
      <c r="H33" s="89"/>
      <c r="I33" s="88"/>
      <c r="J33" s="88"/>
      <c r="K33" s="88"/>
      <c r="L33" s="88"/>
      <c r="M33" s="103">
        <f t="shared" si="0"/>
        <v>0</v>
      </c>
      <c r="N33" s="11"/>
      <c r="O33" s="76"/>
      <c r="P33" s="76"/>
      <c r="Q33" s="76"/>
      <c r="R33" s="76"/>
      <c r="S33" s="76"/>
      <c r="T33" s="76"/>
      <c r="U33" s="74">
        <f t="shared" si="1"/>
        <v>0</v>
      </c>
      <c r="V33" s="74">
        <f t="shared" si="22"/>
        <v>0</v>
      </c>
      <c r="W33" s="74">
        <f t="shared" si="2"/>
        <v>0</v>
      </c>
      <c r="X33" s="105"/>
      <c r="Y33" s="74">
        <f t="shared" si="3"/>
        <v>0</v>
      </c>
      <c r="Z33" s="179"/>
      <c r="AA33" s="13" t="str">
        <f t="shared" si="4"/>
        <v>Srednja škola Bol</v>
      </c>
      <c r="AB33" s="13" t="str">
        <f t="shared" si="5"/>
        <v>Splitsko-dalmatinska</v>
      </c>
      <c r="AC33" s="13" t="str">
        <f t="shared" si="6"/>
        <v>Bol</v>
      </c>
      <c r="AD33" s="13" t="str">
        <f t="shared" si="7"/>
        <v>državni</v>
      </c>
      <c r="AE33" s="13" t="str">
        <f t="shared" si="8"/>
        <v>mješoviti</v>
      </c>
      <c r="AF33" s="1" t="str">
        <f t="shared" si="9"/>
        <v>17-444-501</v>
      </c>
      <c r="AG33" s="26" t="str">
        <f t="shared" si="10"/>
        <v>Srednja škola Bol</v>
      </c>
      <c r="AH33" s="26" t="str">
        <f t="shared" si="11"/>
        <v>Splitsko-dalmatinska</v>
      </c>
      <c r="AI33" s="26" t="str">
        <f t="shared" si="12"/>
        <v>Bol</v>
      </c>
      <c r="AJ33" s="26" t="str">
        <f t="shared" si="13"/>
        <v>državni</v>
      </c>
      <c r="AK33" s="26" t="str">
        <f t="shared" si="14"/>
        <v>mješoviti</v>
      </c>
      <c r="AL33" s="26" t="str">
        <f t="shared" si="15"/>
        <v>17-444-501</v>
      </c>
      <c r="AO33" s="26" t="str">
        <f t="shared" si="16"/>
        <v>Srednja škola Bol</v>
      </c>
      <c r="AP33" s="26" t="str">
        <f t="shared" si="17"/>
        <v>Splitsko-dalmatinska</v>
      </c>
      <c r="AQ33" s="26" t="str">
        <f t="shared" si="18"/>
        <v>Bol</v>
      </c>
      <c r="AR33" s="26" t="str">
        <f t="shared" si="19"/>
        <v>državni</v>
      </c>
      <c r="AS33" s="26" t="str">
        <f t="shared" si="20"/>
        <v>mješoviti</v>
      </c>
      <c r="AT33" s="26" t="str">
        <f t="shared" si="21"/>
        <v>17-444-501</v>
      </c>
    </row>
    <row r="34" spans="1:46" s="3" customFormat="1" ht="12.75">
      <c r="A34" s="76"/>
      <c r="B34" s="76"/>
      <c r="C34" s="106" t="s">
        <v>31</v>
      </c>
      <c r="D34" s="106" t="s">
        <v>31</v>
      </c>
      <c r="E34" s="75"/>
      <c r="F34" s="11"/>
      <c r="G34" s="11"/>
      <c r="H34" s="89"/>
      <c r="I34" s="88"/>
      <c r="J34" s="88"/>
      <c r="K34" s="88"/>
      <c r="L34" s="88"/>
      <c r="M34" s="74">
        <f t="shared" si="0"/>
        <v>0</v>
      </c>
      <c r="N34" s="11"/>
      <c r="O34" s="76"/>
      <c r="P34" s="76"/>
      <c r="Q34" s="76"/>
      <c r="R34" s="76"/>
      <c r="S34" s="76"/>
      <c r="T34" s="76"/>
      <c r="U34" s="74">
        <f t="shared" si="1"/>
        <v>0</v>
      </c>
      <c r="V34" s="74">
        <f t="shared" si="22"/>
        <v>0</v>
      </c>
      <c r="W34" s="74">
        <f t="shared" si="2"/>
        <v>0</v>
      </c>
      <c r="X34" s="105"/>
      <c r="Y34" s="74">
        <f t="shared" si="3"/>
        <v>0</v>
      </c>
      <c r="Z34" s="179"/>
      <c r="AA34" s="13" t="str">
        <f t="shared" si="4"/>
        <v>Srednja škola Bol</v>
      </c>
      <c r="AB34" s="13" t="str">
        <f t="shared" si="5"/>
        <v>Splitsko-dalmatinska</v>
      </c>
      <c r="AC34" s="13" t="str">
        <f t="shared" si="6"/>
        <v>Bol</v>
      </c>
      <c r="AD34" s="13" t="str">
        <f t="shared" si="7"/>
        <v>državni</v>
      </c>
      <c r="AE34" s="13" t="str">
        <f t="shared" si="8"/>
        <v>mješoviti</v>
      </c>
      <c r="AF34" s="1" t="str">
        <f t="shared" si="9"/>
        <v>17-444-501</v>
      </c>
      <c r="AG34" s="26" t="str">
        <f t="shared" si="10"/>
        <v>Srednja škola Bol</v>
      </c>
      <c r="AH34" s="26" t="str">
        <f t="shared" si="11"/>
        <v>Splitsko-dalmatinska</v>
      </c>
      <c r="AI34" s="26" t="str">
        <f t="shared" si="12"/>
        <v>Bol</v>
      </c>
      <c r="AJ34" s="26" t="str">
        <f t="shared" si="13"/>
        <v>državni</v>
      </c>
      <c r="AK34" s="26" t="str">
        <f t="shared" si="14"/>
        <v>mješoviti</v>
      </c>
      <c r="AL34" s="26" t="str">
        <f t="shared" si="15"/>
        <v>17-444-501</v>
      </c>
      <c r="AO34" s="26" t="str">
        <f t="shared" si="16"/>
        <v>Srednja škola Bol</v>
      </c>
      <c r="AP34" s="26" t="str">
        <f t="shared" si="17"/>
        <v>Splitsko-dalmatinska</v>
      </c>
      <c r="AQ34" s="26" t="str">
        <f t="shared" si="18"/>
        <v>Bol</v>
      </c>
      <c r="AR34" s="26" t="str">
        <f t="shared" si="19"/>
        <v>državni</v>
      </c>
      <c r="AS34" s="26" t="str">
        <f t="shared" si="20"/>
        <v>mješoviti</v>
      </c>
      <c r="AT34" s="26" t="str">
        <f t="shared" si="21"/>
        <v>17-444-501</v>
      </c>
    </row>
    <row r="35" spans="1:65" s="3" customFormat="1" ht="12.75">
      <c r="A35" s="76"/>
      <c r="B35" s="76"/>
      <c r="C35" s="106" t="s">
        <v>31</v>
      </c>
      <c r="D35" s="106" t="s">
        <v>31</v>
      </c>
      <c r="E35" s="75"/>
      <c r="F35" s="11"/>
      <c r="G35" s="11"/>
      <c r="H35" s="89"/>
      <c r="I35" s="88"/>
      <c r="J35" s="88"/>
      <c r="K35" s="88"/>
      <c r="L35" s="88"/>
      <c r="M35" s="103">
        <f t="shared" si="0"/>
        <v>0</v>
      </c>
      <c r="N35" s="11"/>
      <c r="O35" s="76"/>
      <c r="P35" s="76"/>
      <c r="Q35" s="76"/>
      <c r="R35" s="76"/>
      <c r="S35" s="76"/>
      <c r="T35" s="76"/>
      <c r="U35" s="74">
        <f t="shared" si="1"/>
        <v>0</v>
      </c>
      <c r="V35" s="74">
        <f t="shared" si="22"/>
        <v>0</v>
      </c>
      <c r="W35" s="74">
        <f t="shared" si="2"/>
        <v>0</v>
      </c>
      <c r="X35" s="105"/>
      <c r="Y35" s="74">
        <f t="shared" si="3"/>
        <v>0</v>
      </c>
      <c r="Z35" s="179"/>
      <c r="AA35" s="13" t="str">
        <f t="shared" si="4"/>
        <v>Srednja škola Bol</v>
      </c>
      <c r="AB35" s="13" t="str">
        <f t="shared" si="5"/>
        <v>Splitsko-dalmatinska</v>
      </c>
      <c r="AC35" s="13" t="str">
        <f t="shared" si="6"/>
        <v>Bol</v>
      </c>
      <c r="AD35" s="13" t="str">
        <f t="shared" si="7"/>
        <v>državni</v>
      </c>
      <c r="AE35" s="13" t="str">
        <f t="shared" si="8"/>
        <v>mješoviti</v>
      </c>
      <c r="AF35" s="1" t="str">
        <f t="shared" si="9"/>
        <v>17-444-501</v>
      </c>
      <c r="AG35" s="26" t="str">
        <f t="shared" si="10"/>
        <v>Srednja škola Bol</v>
      </c>
      <c r="AH35" s="26" t="str">
        <f t="shared" si="11"/>
        <v>Splitsko-dalmatinska</v>
      </c>
      <c r="AI35" s="26" t="str">
        <f t="shared" si="12"/>
        <v>Bol</v>
      </c>
      <c r="AJ35" s="26" t="str">
        <f t="shared" si="13"/>
        <v>državni</v>
      </c>
      <c r="AK35" s="26" t="str">
        <f t="shared" si="14"/>
        <v>mješoviti</v>
      </c>
      <c r="AL35" s="26" t="str">
        <f t="shared" si="15"/>
        <v>17-444-501</v>
      </c>
      <c r="AO35" s="26" t="str">
        <f t="shared" si="16"/>
        <v>Srednja škola Bol</v>
      </c>
      <c r="AP35" s="26" t="str">
        <f t="shared" si="17"/>
        <v>Splitsko-dalmatinska</v>
      </c>
      <c r="AQ35" s="26" t="str">
        <f t="shared" si="18"/>
        <v>Bol</v>
      </c>
      <c r="AR35" s="26" t="str">
        <f t="shared" si="19"/>
        <v>državni</v>
      </c>
      <c r="AS35" s="26" t="str">
        <f t="shared" si="20"/>
        <v>mješoviti</v>
      </c>
      <c r="AT35" s="26" t="str">
        <f t="shared" si="21"/>
        <v>17-444-501</v>
      </c>
      <c r="BM35" s="6"/>
    </row>
    <row r="36" spans="1:46" s="3" customFormat="1" ht="12.75">
      <c r="A36" s="76"/>
      <c r="B36" s="76"/>
      <c r="C36" s="106" t="s">
        <v>31</v>
      </c>
      <c r="D36" s="106" t="s">
        <v>31</v>
      </c>
      <c r="E36" s="75"/>
      <c r="F36" s="11"/>
      <c r="G36" s="11"/>
      <c r="H36" s="89"/>
      <c r="I36" s="88"/>
      <c r="J36" s="88"/>
      <c r="K36" s="88"/>
      <c r="L36" s="88"/>
      <c r="M36" s="103">
        <f t="shared" si="0"/>
        <v>0</v>
      </c>
      <c r="N36" s="11"/>
      <c r="O36" s="76"/>
      <c r="P36" s="76"/>
      <c r="Q36" s="76"/>
      <c r="R36" s="76"/>
      <c r="S36" s="76"/>
      <c r="T36" s="76"/>
      <c r="U36" s="74">
        <f t="shared" si="1"/>
        <v>0</v>
      </c>
      <c r="V36" s="74">
        <f>SUM(M36,U36)</f>
        <v>0</v>
      </c>
      <c r="W36" s="74">
        <f t="shared" si="2"/>
        <v>0</v>
      </c>
      <c r="X36" s="105"/>
      <c r="Y36" s="74">
        <f t="shared" si="3"/>
        <v>0</v>
      </c>
      <c r="Z36" s="179"/>
      <c r="AA36" s="13" t="str">
        <f t="shared" si="4"/>
        <v>Srednja škola Bol</v>
      </c>
      <c r="AB36" s="13" t="str">
        <f t="shared" si="5"/>
        <v>Splitsko-dalmatinska</v>
      </c>
      <c r="AC36" s="13" t="str">
        <f t="shared" si="6"/>
        <v>Bol</v>
      </c>
      <c r="AD36" s="13" t="str">
        <f t="shared" si="7"/>
        <v>državni</v>
      </c>
      <c r="AE36" s="13" t="str">
        <f t="shared" si="8"/>
        <v>mješoviti</v>
      </c>
      <c r="AF36" s="1" t="str">
        <f t="shared" si="9"/>
        <v>17-444-501</v>
      </c>
      <c r="AG36" s="26" t="str">
        <f t="shared" si="10"/>
        <v>Srednja škola Bol</v>
      </c>
      <c r="AH36" s="26" t="str">
        <f t="shared" si="11"/>
        <v>Splitsko-dalmatinska</v>
      </c>
      <c r="AI36" s="26" t="str">
        <f t="shared" si="12"/>
        <v>Bol</v>
      </c>
      <c r="AJ36" s="26" t="str">
        <f t="shared" si="13"/>
        <v>državni</v>
      </c>
      <c r="AK36" s="26" t="str">
        <f t="shared" si="14"/>
        <v>mješoviti</v>
      </c>
      <c r="AL36" s="26" t="str">
        <f t="shared" si="15"/>
        <v>17-444-501</v>
      </c>
      <c r="AO36" s="26" t="str">
        <f t="shared" si="16"/>
        <v>Srednja škola Bol</v>
      </c>
      <c r="AP36" s="26" t="str">
        <f t="shared" si="17"/>
        <v>Splitsko-dalmatinska</v>
      </c>
      <c r="AQ36" s="26" t="str">
        <f t="shared" si="18"/>
        <v>Bol</v>
      </c>
      <c r="AR36" s="26" t="str">
        <f t="shared" si="19"/>
        <v>državni</v>
      </c>
      <c r="AS36" s="26" t="str">
        <f t="shared" si="20"/>
        <v>mješoviti</v>
      </c>
      <c r="AT36" s="26" t="str">
        <f t="shared" si="21"/>
        <v>17-444-501</v>
      </c>
    </row>
    <row r="37" spans="1:46" s="3" customFormat="1" ht="12.75">
      <c r="A37" s="76"/>
      <c r="B37" s="76"/>
      <c r="C37" s="106" t="s">
        <v>31</v>
      </c>
      <c r="D37" s="106" t="s">
        <v>31</v>
      </c>
      <c r="E37" s="75"/>
      <c r="F37" s="11"/>
      <c r="G37" s="11"/>
      <c r="H37" s="89"/>
      <c r="I37" s="88"/>
      <c r="J37" s="88"/>
      <c r="K37" s="88"/>
      <c r="L37" s="88"/>
      <c r="M37" s="103">
        <f t="shared" si="0"/>
        <v>0</v>
      </c>
      <c r="N37" s="11"/>
      <c r="O37" s="76"/>
      <c r="P37" s="76"/>
      <c r="Q37" s="76"/>
      <c r="R37" s="76"/>
      <c r="S37" s="76"/>
      <c r="T37" s="76"/>
      <c r="U37" s="74">
        <f t="shared" si="1"/>
        <v>0</v>
      </c>
      <c r="V37" s="74">
        <f t="shared" si="22"/>
        <v>0</v>
      </c>
      <c r="W37" s="74">
        <f t="shared" si="2"/>
        <v>0</v>
      </c>
      <c r="X37" s="105"/>
      <c r="Y37" s="74">
        <f t="shared" si="3"/>
        <v>0</v>
      </c>
      <c r="Z37" s="179"/>
      <c r="AA37" s="13" t="str">
        <f t="shared" si="4"/>
        <v>Srednja škola Bol</v>
      </c>
      <c r="AB37" s="13" t="str">
        <f t="shared" si="5"/>
        <v>Splitsko-dalmatinska</v>
      </c>
      <c r="AC37" s="13" t="str">
        <f t="shared" si="6"/>
        <v>Bol</v>
      </c>
      <c r="AD37" s="13" t="str">
        <f t="shared" si="7"/>
        <v>državni</v>
      </c>
      <c r="AE37" s="13" t="str">
        <f t="shared" si="8"/>
        <v>mješoviti</v>
      </c>
      <c r="AF37" s="1" t="str">
        <f t="shared" si="9"/>
        <v>17-444-501</v>
      </c>
      <c r="AG37" s="26" t="str">
        <f t="shared" si="10"/>
        <v>Srednja škola Bol</v>
      </c>
      <c r="AH37" s="26" t="str">
        <f t="shared" si="11"/>
        <v>Splitsko-dalmatinska</v>
      </c>
      <c r="AI37" s="26" t="str">
        <f t="shared" si="12"/>
        <v>Bol</v>
      </c>
      <c r="AJ37" s="26" t="str">
        <f t="shared" si="13"/>
        <v>državni</v>
      </c>
      <c r="AK37" s="26" t="str">
        <f t="shared" si="14"/>
        <v>mješoviti</v>
      </c>
      <c r="AL37" s="26" t="str">
        <f t="shared" si="15"/>
        <v>17-444-501</v>
      </c>
      <c r="AO37" s="26" t="str">
        <f t="shared" si="16"/>
        <v>Srednja škola Bol</v>
      </c>
      <c r="AP37" s="26" t="str">
        <f t="shared" si="17"/>
        <v>Splitsko-dalmatinska</v>
      </c>
      <c r="AQ37" s="26" t="str">
        <f t="shared" si="18"/>
        <v>Bol</v>
      </c>
      <c r="AR37" s="26" t="str">
        <f t="shared" si="19"/>
        <v>državni</v>
      </c>
      <c r="AS37" s="26" t="str">
        <f t="shared" si="20"/>
        <v>mješoviti</v>
      </c>
      <c r="AT37" s="26" t="str">
        <f t="shared" si="21"/>
        <v>17-444-501</v>
      </c>
    </row>
    <row r="38" spans="1:46" s="3" customFormat="1" ht="12.75">
      <c r="A38" s="76"/>
      <c r="B38" s="76"/>
      <c r="C38" s="106" t="s">
        <v>31</v>
      </c>
      <c r="D38" s="106" t="s">
        <v>31</v>
      </c>
      <c r="E38" s="75"/>
      <c r="F38" s="11"/>
      <c r="G38" s="11"/>
      <c r="H38" s="89"/>
      <c r="I38" s="88"/>
      <c r="J38" s="88"/>
      <c r="K38" s="88"/>
      <c r="L38" s="88"/>
      <c r="M38" s="74">
        <f t="shared" si="0"/>
        <v>0</v>
      </c>
      <c r="N38" s="11"/>
      <c r="O38" s="76"/>
      <c r="P38" s="76"/>
      <c r="Q38" s="76"/>
      <c r="R38" s="76"/>
      <c r="S38" s="76"/>
      <c r="T38" s="76"/>
      <c r="U38" s="74">
        <f t="shared" si="1"/>
        <v>0</v>
      </c>
      <c r="V38" s="74">
        <f t="shared" si="22"/>
        <v>0</v>
      </c>
      <c r="W38" s="74">
        <f t="shared" si="2"/>
        <v>0</v>
      </c>
      <c r="X38" s="105"/>
      <c r="Y38" s="74">
        <f t="shared" si="3"/>
        <v>0</v>
      </c>
      <c r="Z38" s="179"/>
      <c r="AA38" s="13" t="str">
        <f t="shared" si="4"/>
        <v>Srednja škola Bol</v>
      </c>
      <c r="AB38" s="13" t="str">
        <f t="shared" si="5"/>
        <v>Splitsko-dalmatinska</v>
      </c>
      <c r="AC38" s="13" t="str">
        <f t="shared" si="6"/>
        <v>Bol</v>
      </c>
      <c r="AD38" s="13" t="str">
        <f t="shared" si="7"/>
        <v>državni</v>
      </c>
      <c r="AE38" s="13" t="str">
        <f t="shared" si="8"/>
        <v>mješoviti</v>
      </c>
      <c r="AF38" s="1" t="str">
        <f t="shared" si="9"/>
        <v>17-444-501</v>
      </c>
      <c r="AG38" s="26" t="str">
        <f t="shared" si="10"/>
        <v>Srednja škola Bol</v>
      </c>
      <c r="AH38" s="26" t="str">
        <f t="shared" si="11"/>
        <v>Splitsko-dalmatinska</v>
      </c>
      <c r="AI38" s="26" t="str">
        <f t="shared" si="12"/>
        <v>Bol</v>
      </c>
      <c r="AJ38" s="26" t="str">
        <f t="shared" si="13"/>
        <v>državni</v>
      </c>
      <c r="AK38" s="26" t="str">
        <f t="shared" si="14"/>
        <v>mješoviti</v>
      </c>
      <c r="AL38" s="26" t="str">
        <f t="shared" si="15"/>
        <v>17-444-501</v>
      </c>
      <c r="AO38" s="26" t="str">
        <f t="shared" si="16"/>
        <v>Srednja škola Bol</v>
      </c>
      <c r="AP38" s="26" t="str">
        <f t="shared" si="17"/>
        <v>Splitsko-dalmatinska</v>
      </c>
      <c r="AQ38" s="26" t="str">
        <f t="shared" si="18"/>
        <v>Bol</v>
      </c>
      <c r="AR38" s="26" t="str">
        <f t="shared" si="19"/>
        <v>državni</v>
      </c>
      <c r="AS38" s="26" t="str">
        <f t="shared" si="20"/>
        <v>mješoviti</v>
      </c>
      <c r="AT38" s="26" t="str">
        <f t="shared" si="21"/>
        <v>17-444-501</v>
      </c>
    </row>
    <row r="39" spans="1:65" s="3" customFormat="1" ht="12.75">
      <c r="A39" s="76"/>
      <c r="B39" s="76"/>
      <c r="C39" s="106" t="s">
        <v>31</v>
      </c>
      <c r="D39" s="106" t="s">
        <v>31</v>
      </c>
      <c r="E39" s="75"/>
      <c r="F39" s="11"/>
      <c r="G39" s="11"/>
      <c r="H39" s="89"/>
      <c r="I39" s="88"/>
      <c r="J39" s="88"/>
      <c r="K39" s="88"/>
      <c r="L39" s="88"/>
      <c r="M39" s="103">
        <f t="shared" si="0"/>
        <v>0</v>
      </c>
      <c r="N39" s="11"/>
      <c r="O39" s="76"/>
      <c r="P39" s="76"/>
      <c r="Q39" s="76"/>
      <c r="R39" s="76"/>
      <c r="S39" s="76"/>
      <c r="T39" s="76"/>
      <c r="U39" s="74">
        <f t="shared" si="1"/>
        <v>0</v>
      </c>
      <c r="V39" s="74">
        <f t="shared" si="22"/>
        <v>0</v>
      </c>
      <c r="W39" s="74">
        <f t="shared" si="2"/>
        <v>0</v>
      </c>
      <c r="X39" s="105"/>
      <c r="Y39" s="74">
        <f t="shared" si="3"/>
        <v>0</v>
      </c>
      <c r="Z39" s="179"/>
      <c r="AA39" s="13" t="str">
        <f t="shared" si="4"/>
        <v>Srednja škola Bol</v>
      </c>
      <c r="AB39" s="13" t="str">
        <f t="shared" si="5"/>
        <v>Splitsko-dalmatinska</v>
      </c>
      <c r="AC39" s="13" t="str">
        <f t="shared" si="6"/>
        <v>Bol</v>
      </c>
      <c r="AD39" s="13" t="str">
        <f t="shared" si="7"/>
        <v>državni</v>
      </c>
      <c r="AE39" s="13" t="str">
        <f t="shared" si="8"/>
        <v>mješoviti</v>
      </c>
      <c r="AF39" s="1" t="str">
        <f t="shared" si="9"/>
        <v>17-444-501</v>
      </c>
      <c r="AG39" s="26" t="str">
        <f t="shared" si="10"/>
        <v>Srednja škola Bol</v>
      </c>
      <c r="AH39" s="26" t="str">
        <f t="shared" si="11"/>
        <v>Splitsko-dalmatinska</v>
      </c>
      <c r="AI39" s="26" t="str">
        <f t="shared" si="12"/>
        <v>Bol</v>
      </c>
      <c r="AJ39" s="26" t="str">
        <f t="shared" si="13"/>
        <v>državni</v>
      </c>
      <c r="AK39" s="26" t="str">
        <f t="shared" si="14"/>
        <v>mješoviti</v>
      </c>
      <c r="AL39" s="26" t="str">
        <f t="shared" si="15"/>
        <v>17-444-501</v>
      </c>
      <c r="AO39" s="26" t="str">
        <f t="shared" si="16"/>
        <v>Srednja škola Bol</v>
      </c>
      <c r="AP39" s="26" t="str">
        <f t="shared" si="17"/>
        <v>Splitsko-dalmatinska</v>
      </c>
      <c r="AQ39" s="26" t="str">
        <f t="shared" si="18"/>
        <v>Bol</v>
      </c>
      <c r="AR39" s="26" t="str">
        <f t="shared" si="19"/>
        <v>državni</v>
      </c>
      <c r="AS39" s="26" t="str">
        <f t="shared" si="20"/>
        <v>mješoviti</v>
      </c>
      <c r="AT39" s="26" t="str">
        <f t="shared" si="21"/>
        <v>17-444-501</v>
      </c>
      <c r="BM39" s="6"/>
    </row>
    <row r="40" spans="1:46" s="3" customFormat="1" ht="12.75">
      <c r="A40" s="76"/>
      <c r="B40" s="76"/>
      <c r="C40" s="106" t="s">
        <v>31</v>
      </c>
      <c r="D40" s="106" t="s">
        <v>31</v>
      </c>
      <c r="E40" s="75"/>
      <c r="F40" s="11"/>
      <c r="G40" s="11"/>
      <c r="H40" s="89"/>
      <c r="I40" s="88"/>
      <c r="J40" s="88"/>
      <c r="K40" s="88"/>
      <c r="L40" s="88"/>
      <c r="M40" s="103">
        <f t="shared" si="0"/>
        <v>0</v>
      </c>
      <c r="N40" s="11"/>
      <c r="O40" s="76"/>
      <c r="P40" s="76"/>
      <c r="Q40" s="76"/>
      <c r="R40" s="76"/>
      <c r="S40" s="76"/>
      <c r="T40" s="76"/>
      <c r="U40" s="74">
        <f t="shared" si="1"/>
        <v>0</v>
      </c>
      <c r="V40" s="74">
        <f t="shared" si="22"/>
        <v>0</v>
      </c>
      <c r="W40" s="74">
        <f t="shared" si="2"/>
        <v>0</v>
      </c>
      <c r="X40" s="105"/>
      <c r="Y40" s="74">
        <f t="shared" si="3"/>
        <v>0</v>
      </c>
      <c r="Z40" s="179"/>
      <c r="AA40" s="13" t="str">
        <f t="shared" si="4"/>
        <v>Srednja škola Bol</v>
      </c>
      <c r="AB40" s="13" t="str">
        <f t="shared" si="5"/>
        <v>Splitsko-dalmatinska</v>
      </c>
      <c r="AC40" s="13" t="str">
        <f t="shared" si="6"/>
        <v>Bol</v>
      </c>
      <c r="AD40" s="13" t="str">
        <f t="shared" si="7"/>
        <v>državni</v>
      </c>
      <c r="AE40" s="13" t="str">
        <f t="shared" si="8"/>
        <v>mješoviti</v>
      </c>
      <c r="AF40" s="1" t="str">
        <f t="shared" si="9"/>
        <v>17-444-501</v>
      </c>
      <c r="AG40" s="26" t="str">
        <f t="shared" si="10"/>
        <v>Srednja škola Bol</v>
      </c>
      <c r="AH40" s="26" t="str">
        <f t="shared" si="11"/>
        <v>Splitsko-dalmatinska</v>
      </c>
      <c r="AI40" s="26" t="str">
        <f t="shared" si="12"/>
        <v>Bol</v>
      </c>
      <c r="AJ40" s="26" t="str">
        <f t="shared" si="13"/>
        <v>državni</v>
      </c>
      <c r="AK40" s="26" t="str">
        <f t="shared" si="14"/>
        <v>mješoviti</v>
      </c>
      <c r="AL40" s="26" t="str">
        <f t="shared" si="15"/>
        <v>17-444-501</v>
      </c>
      <c r="AO40" s="26" t="str">
        <f t="shared" si="16"/>
        <v>Srednja škola Bol</v>
      </c>
      <c r="AP40" s="26" t="str">
        <f t="shared" si="17"/>
        <v>Splitsko-dalmatinska</v>
      </c>
      <c r="AQ40" s="26" t="str">
        <f t="shared" si="18"/>
        <v>Bol</v>
      </c>
      <c r="AR40" s="26" t="str">
        <f t="shared" si="19"/>
        <v>državni</v>
      </c>
      <c r="AS40" s="26" t="str">
        <f t="shared" si="20"/>
        <v>mješoviti</v>
      </c>
      <c r="AT40" s="26" t="str">
        <f t="shared" si="21"/>
        <v>17-444-501</v>
      </c>
    </row>
    <row r="41" spans="1:46" s="3" customFormat="1" ht="12.75">
      <c r="A41" s="76"/>
      <c r="B41" s="76"/>
      <c r="C41" s="106" t="s">
        <v>31</v>
      </c>
      <c r="D41" s="106" t="s">
        <v>31</v>
      </c>
      <c r="E41" s="75"/>
      <c r="F41" s="11"/>
      <c r="G41" s="11"/>
      <c r="H41" s="89"/>
      <c r="I41" s="88"/>
      <c r="J41" s="88"/>
      <c r="K41" s="88"/>
      <c r="L41" s="88"/>
      <c r="M41" s="103">
        <f t="shared" si="0"/>
        <v>0</v>
      </c>
      <c r="N41" s="11"/>
      <c r="O41" s="76"/>
      <c r="P41" s="76"/>
      <c r="Q41" s="76"/>
      <c r="R41" s="76"/>
      <c r="S41" s="76"/>
      <c r="T41" s="76"/>
      <c r="U41" s="74">
        <f t="shared" si="1"/>
        <v>0</v>
      </c>
      <c r="V41" s="74">
        <f t="shared" si="22"/>
        <v>0</v>
      </c>
      <c r="W41" s="74">
        <f t="shared" si="2"/>
        <v>0</v>
      </c>
      <c r="X41" s="105"/>
      <c r="Y41" s="74">
        <f t="shared" si="3"/>
        <v>0</v>
      </c>
      <c r="Z41" s="179"/>
      <c r="AA41" s="13" t="str">
        <f t="shared" si="4"/>
        <v>Srednja škola Bol</v>
      </c>
      <c r="AB41" s="13" t="str">
        <f t="shared" si="5"/>
        <v>Splitsko-dalmatinska</v>
      </c>
      <c r="AC41" s="13" t="str">
        <f t="shared" si="6"/>
        <v>Bol</v>
      </c>
      <c r="AD41" s="13" t="str">
        <f t="shared" si="7"/>
        <v>državni</v>
      </c>
      <c r="AE41" s="13" t="str">
        <f t="shared" si="8"/>
        <v>mješoviti</v>
      </c>
      <c r="AF41" s="1" t="str">
        <f t="shared" si="9"/>
        <v>17-444-501</v>
      </c>
      <c r="AG41" s="26" t="str">
        <f t="shared" si="10"/>
        <v>Srednja škola Bol</v>
      </c>
      <c r="AH41" s="26" t="str">
        <f t="shared" si="11"/>
        <v>Splitsko-dalmatinska</v>
      </c>
      <c r="AI41" s="26" t="str">
        <f t="shared" si="12"/>
        <v>Bol</v>
      </c>
      <c r="AJ41" s="26" t="str">
        <f t="shared" si="13"/>
        <v>državni</v>
      </c>
      <c r="AK41" s="26" t="str">
        <f t="shared" si="14"/>
        <v>mješoviti</v>
      </c>
      <c r="AL41" s="26" t="str">
        <f t="shared" si="15"/>
        <v>17-444-501</v>
      </c>
      <c r="AO41" s="26" t="str">
        <f t="shared" si="16"/>
        <v>Srednja škola Bol</v>
      </c>
      <c r="AP41" s="26" t="str">
        <f t="shared" si="17"/>
        <v>Splitsko-dalmatinska</v>
      </c>
      <c r="AQ41" s="26" t="str">
        <f t="shared" si="18"/>
        <v>Bol</v>
      </c>
      <c r="AR41" s="26" t="str">
        <f t="shared" si="19"/>
        <v>državni</v>
      </c>
      <c r="AS41" s="26" t="str">
        <f t="shared" si="20"/>
        <v>mješoviti</v>
      </c>
      <c r="AT41" s="26" t="str">
        <f t="shared" si="21"/>
        <v>17-444-501</v>
      </c>
    </row>
    <row r="42" spans="1:46" s="3" customFormat="1" ht="12.75">
      <c r="A42" s="76"/>
      <c r="B42" s="76"/>
      <c r="C42" s="106" t="s">
        <v>31</v>
      </c>
      <c r="D42" s="106" t="s">
        <v>31</v>
      </c>
      <c r="E42" s="75"/>
      <c r="F42" s="11"/>
      <c r="G42" s="11"/>
      <c r="H42" s="89"/>
      <c r="I42" s="88"/>
      <c r="J42" s="88"/>
      <c r="K42" s="88"/>
      <c r="L42" s="88"/>
      <c r="M42" s="74">
        <f t="shared" si="0"/>
        <v>0</v>
      </c>
      <c r="N42" s="11"/>
      <c r="O42" s="76"/>
      <c r="P42" s="76"/>
      <c r="Q42" s="76"/>
      <c r="R42" s="76"/>
      <c r="S42" s="76"/>
      <c r="T42" s="76"/>
      <c r="U42" s="74">
        <f t="shared" si="1"/>
        <v>0</v>
      </c>
      <c r="V42" s="74">
        <f t="shared" si="22"/>
        <v>0</v>
      </c>
      <c r="W42" s="74">
        <f t="shared" si="2"/>
        <v>0</v>
      </c>
      <c r="X42" s="105"/>
      <c r="Y42" s="74">
        <f t="shared" si="3"/>
        <v>0</v>
      </c>
      <c r="Z42" s="179"/>
      <c r="AA42" s="13" t="str">
        <f t="shared" si="4"/>
        <v>Srednja škola Bol</v>
      </c>
      <c r="AB42" s="13" t="str">
        <f t="shared" si="5"/>
        <v>Splitsko-dalmatinska</v>
      </c>
      <c r="AC42" s="13" t="str">
        <f t="shared" si="6"/>
        <v>Bol</v>
      </c>
      <c r="AD42" s="13" t="str">
        <f t="shared" si="7"/>
        <v>državni</v>
      </c>
      <c r="AE42" s="13" t="str">
        <f t="shared" si="8"/>
        <v>mješoviti</v>
      </c>
      <c r="AF42" s="1" t="str">
        <f t="shared" si="9"/>
        <v>17-444-501</v>
      </c>
      <c r="AG42" s="26" t="str">
        <f t="shared" si="10"/>
        <v>Srednja škola Bol</v>
      </c>
      <c r="AH42" s="26" t="str">
        <f t="shared" si="11"/>
        <v>Splitsko-dalmatinska</v>
      </c>
      <c r="AI42" s="26" t="str">
        <f t="shared" si="12"/>
        <v>Bol</v>
      </c>
      <c r="AJ42" s="26" t="str">
        <f t="shared" si="13"/>
        <v>državni</v>
      </c>
      <c r="AK42" s="26" t="str">
        <f t="shared" si="14"/>
        <v>mješoviti</v>
      </c>
      <c r="AL42" s="26" t="str">
        <f t="shared" si="15"/>
        <v>17-444-501</v>
      </c>
      <c r="AO42" s="26" t="str">
        <f t="shared" si="16"/>
        <v>Srednja škola Bol</v>
      </c>
      <c r="AP42" s="26" t="str">
        <f t="shared" si="17"/>
        <v>Splitsko-dalmatinska</v>
      </c>
      <c r="AQ42" s="26" t="str">
        <f t="shared" si="18"/>
        <v>Bol</v>
      </c>
      <c r="AR42" s="26" t="str">
        <f t="shared" si="19"/>
        <v>državni</v>
      </c>
      <c r="AS42" s="26" t="str">
        <f t="shared" si="20"/>
        <v>mješoviti</v>
      </c>
      <c r="AT42" s="26" t="str">
        <f t="shared" si="21"/>
        <v>17-444-501</v>
      </c>
    </row>
    <row r="43" spans="1:65" s="3" customFormat="1" ht="12.75">
      <c r="A43" s="76"/>
      <c r="B43" s="76"/>
      <c r="C43" s="106" t="s">
        <v>31</v>
      </c>
      <c r="D43" s="106" t="s">
        <v>31</v>
      </c>
      <c r="E43" s="75"/>
      <c r="F43" s="11"/>
      <c r="G43" s="11"/>
      <c r="H43" s="89"/>
      <c r="I43" s="88"/>
      <c r="J43" s="88"/>
      <c r="K43" s="88"/>
      <c r="L43" s="88"/>
      <c r="M43" s="103">
        <f t="shared" si="0"/>
        <v>0</v>
      </c>
      <c r="N43" s="11"/>
      <c r="O43" s="76"/>
      <c r="P43" s="76"/>
      <c r="Q43" s="76"/>
      <c r="R43" s="76"/>
      <c r="S43" s="76"/>
      <c r="T43" s="76"/>
      <c r="U43" s="74">
        <f t="shared" si="1"/>
        <v>0</v>
      </c>
      <c r="V43" s="74">
        <f t="shared" si="22"/>
        <v>0</v>
      </c>
      <c r="W43" s="74">
        <f t="shared" si="2"/>
        <v>0</v>
      </c>
      <c r="X43" s="105"/>
      <c r="Y43" s="74">
        <f t="shared" si="3"/>
        <v>0</v>
      </c>
      <c r="Z43" s="179"/>
      <c r="AA43" s="13" t="str">
        <f t="shared" si="4"/>
        <v>Srednja škola Bol</v>
      </c>
      <c r="AB43" s="13" t="str">
        <f t="shared" si="5"/>
        <v>Splitsko-dalmatinska</v>
      </c>
      <c r="AC43" s="13" t="str">
        <f t="shared" si="6"/>
        <v>Bol</v>
      </c>
      <c r="AD43" s="13" t="str">
        <f t="shared" si="7"/>
        <v>državni</v>
      </c>
      <c r="AE43" s="13" t="str">
        <f t="shared" si="8"/>
        <v>mješoviti</v>
      </c>
      <c r="AF43" s="1" t="str">
        <f t="shared" si="9"/>
        <v>17-444-501</v>
      </c>
      <c r="AG43" s="26" t="str">
        <f t="shared" si="10"/>
        <v>Srednja škola Bol</v>
      </c>
      <c r="AH43" s="26" t="str">
        <f t="shared" si="11"/>
        <v>Splitsko-dalmatinska</v>
      </c>
      <c r="AI43" s="26" t="str">
        <f t="shared" si="12"/>
        <v>Bol</v>
      </c>
      <c r="AJ43" s="26" t="str">
        <f t="shared" si="13"/>
        <v>državni</v>
      </c>
      <c r="AK43" s="26" t="str">
        <f t="shared" si="14"/>
        <v>mješoviti</v>
      </c>
      <c r="AL43" s="26" t="str">
        <f t="shared" si="15"/>
        <v>17-444-501</v>
      </c>
      <c r="AO43" s="26" t="str">
        <f t="shared" si="16"/>
        <v>Srednja škola Bol</v>
      </c>
      <c r="AP43" s="26" t="str">
        <f t="shared" si="17"/>
        <v>Splitsko-dalmatinska</v>
      </c>
      <c r="AQ43" s="26" t="str">
        <f t="shared" si="18"/>
        <v>Bol</v>
      </c>
      <c r="AR43" s="26" t="str">
        <f t="shared" si="19"/>
        <v>državni</v>
      </c>
      <c r="AS43" s="26" t="str">
        <f t="shared" si="20"/>
        <v>mješoviti</v>
      </c>
      <c r="AT43" s="26" t="str">
        <f t="shared" si="21"/>
        <v>17-444-501</v>
      </c>
      <c r="BM43" s="6"/>
    </row>
    <row r="44" spans="1:46" s="3" customFormat="1" ht="12.75">
      <c r="A44" s="76"/>
      <c r="B44" s="76"/>
      <c r="C44" s="106" t="s">
        <v>31</v>
      </c>
      <c r="D44" s="106" t="s">
        <v>31</v>
      </c>
      <c r="E44" s="75"/>
      <c r="F44" s="11"/>
      <c r="G44" s="11"/>
      <c r="H44" s="89"/>
      <c r="I44" s="88"/>
      <c r="J44" s="88"/>
      <c r="K44" s="88"/>
      <c r="L44" s="88"/>
      <c r="M44" s="103">
        <f t="shared" si="0"/>
        <v>0</v>
      </c>
      <c r="N44" s="11"/>
      <c r="O44" s="76"/>
      <c r="P44" s="76"/>
      <c r="Q44" s="76"/>
      <c r="R44" s="76"/>
      <c r="S44" s="76"/>
      <c r="T44" s="76"/>
      <c r="U44" s="74">
        <f t="shared" si="1"/>
        <v>0</v>
      </c>
      <c r="V44" s="74">
        <f t="shared" si="22"/>
        <v>0</v>
      </c>
      <c r="W44" s="74">
        <f t="shared" si="2"/>
        <v>0</v>
      </c>
      <c r="X44" s="105"/>
      <c r="Y44" s="74">
        <f t="shared" si="3"/>
        <v>0</v>
      </c>
      <c r="Z44" s="179"/>
      <c r="AA44" s="13" t="str">
        <f t="shared" si="4"/>
        <v>Srednja škola Bol</v>
      </c>
      <c r="AB44" s="13" t="str">
        <f t="shared" si="5"/>
        <v>Splitsko-dalmatinska</v>
      </c>
      <c r="AC44" s="13" t="str">
        <f t="shared" si="6"/>
        <v>Bol</v>
      </c>
      <c r="AD44" s="13" t="str">
        <f t="shared" si="7"/>
        <v>državni</v>
      </c>
      <c r="AE44" s="13" t="str">
        <f t="shared" si="8"/>
        <v>mješoviti</v>
      </c>
      <c r="AF44" s="1" t="str">
        <f t="shared" si="9"/>
        <v>17-444-501</v>
      </c>
      <c r="AG44" s="26" t="str">
        <f t="shared" si="10"/>
        <v>Srednja škola Bol</v>
      </c>
      <c r="AH44" s="26" t="str">
        <f t="shared" si="11"/>
        <v>Splitsko-dalmatinska</v>
      </c>
      <c r="AI44" s="26" t="str">
        <f t="shared" si="12"/>
        <v>Bol</v>
      </c>
      <c r="AJ44" s="26" t="str">
        <f t="shared" si="13"/>
        <v>državni</v>
      </c>
      <c r="AK44" s="26" t="str">
        <f t="shared" si="14"/>
        <v>mješoviti</v>
      </c>
      <c r="AL44" s="26" t="str">
        <f t="shared" si="15"/>
        <v>17-444-501</v>
      </c>
      <c r="AO44" s="26" t="str">
        <f t="shared" si="16"/>
        <v>Srednja škola Bol</v>
      </c>
      <c r="AP44" s="26" t="str">
        <f t="shared" si="17"/>
        <v>Splitsko-dalmatinska</v>
      </c>
      <c r="AQ44" s="26" t="str">
        <f t="shared" si="18"/>
        <v>Bol</v>
      </c>
      <c r="AR44" s="26" t="str">
        <f t="shared" si="19"/>
        <v>državni</v>
      </c>
      <c r="AS44" s="26" t="str">
        <f t="shared" si="20"/>
        <v>mješoviti</v>
      </c>
      <c r="AT44" s="26" t="str">
        <f t="shared" si="21"/>
        <v>17-444-501</v>
      </c>
    </row>
    <row r="45" spans="1:46" s="3" customFormat="1" ht="12.75">
      <c r="A45" s="76"/>
      <c r="B45" s="76"/>
      <c r="C45" s="106" t="s">
        <v>31</v>
      </c>
      <c r="D45" s="106" t="s">
        <v>31</v>
      </c>
      <c r="E45" s="75"/>
      <c r="F45" s="11"/>
      <c r="G45" s="11"/>
      <c r="H45" s="89"/>
      <c r="I45" s="88"/>
      <c r="J45" s="88"/>
      <c r="K45" s="88"/>
      <c r="L45" s="88"/>
      <c r="M45" s="103">
        <f t="shared" si="0"/>
        <v>0</v>
      </c>
      <c r="N45" s="11"/>
      <c r="O45" s="76"/>
      <c r="P45" s="76"/>
      <c r="Q45" s="76"/>
      <c r="R45" s="76"/>
      <c r="S45" s="76"/>
      <c r="T45" s="76"/>
      <c r="U45" s="74">
        <f t="shared" si="1"/>
        <v>0</v>
      </c>
      <c r="V45" s="74">
        <f t="shared" si="22"/>
        <v>0</v>
      </c>
      <c r="W45" s="74">
        <f t="shared" si="2"/>
        <v>0</v>
      </c>
      <c r="X45" s="105"/>
      <c r="Y45" s="74">
        <f t="shared" si="3"/>
        <v>0</v>
      </c>
      <c r="Z45" s="179"/>
      <c r="AA45" s="13" t="str">
        <f t="shared" si="4"/>
        <v>Srednja škola Bol</v>
      </c>
      <c r="AB45" s="13" t="str">
        <f t="shared" si="5"/>
        <v>Splitsko-dalmatinska</v>
      </c>
      <c r="AC45" s="13" t="str">
        <f t="shared" si="6"/>
        <v>Bol</v>
      </c>
      <c r="AD45" s="13" t="str">
        <f t="shared" si="7"/>
        <v>državni</v>
      </c>
      <c r="AE45" s="13" t="str">
        <f t="shared" si="8"/>
        <v>mješoviti</v>
      </c>
      <c r="AF45" s="1" t="str">
        <f t="shared" si="9"/>
        <v>17-444-501</v>
      </c>
      <c r="AG45" s="26" t="str">
        <f t="shared" si="10"/>
        <v>Srednja škola Bol</v>
      </c>
      <c r="AH45" s="26" t="str">
        <f t="shared" si="11"/>
        <v>Splitsko-dalmatinska</v>
      </c>
      <c r="AI45" s="26" t="str">
        <f t="shared" si="12"/>
        <v>Bol</v>
      </c>
      <c r="AJ45" s="26" t="str">
        <f t="shared" si="13"/>
        <v>državni</v>
      </c>
      <c r="AK45" s="26" t="str">
        <f t="shared" si="14"/>
        <v>mješoviti</v>
      </c>
      <c r="AL45" s="26" t="str">
        <f t="shared" si="15"/>
        <v>17-444-501</v>
      </c>
      <c r="AO45" s="26" t="str">
        <f t="shared" si="16"/>
        <v>Srednja škola Bol</v>
      </c>
      <c r="AP45" s="26" t="str">
        <f t="shared" si="17"/>
        <v>Splitsko-dalmatinska</v>
      </c>
      <c r="AQ45" s="26" t="str">
        <f t="shared" si="18"/>
        <v>Bol</v>
      </c>
      <c r="AR45" s="26" t="str">
        <f t="shared" si="19"/>
        <v>državni</v>
      </c>
      <c r="AS45" s="26" t="str">
        <f t="shared" si="20"/>
        <v>mješoviti</v>
      </c>
      <c r="AT45" s="26" t="str">
        <f t="shared" si="21"/>
        <v>17-444-501</v>
      </c>
    </row>
    <row r="46" spans="1:46" s="3" customFormat="1" ht="12.75">
      <c r="A46" s="76"/>
      <c r="B46" s="76"/>
      <c r="C46" s="106" t="s">
        <v>31</v>
      </c>
      <c r="D46" s="106" t="s">
        <v>31</v>
      </c>
      <c r="E46" s="75"/>
      <c r="F46" s="11"/>
      <c r="G46" s="11"/>
      <c r="H46" s="89"/>
      <c r="I46" s="88"/>
      <c r="J46" s="88"/>
      <c r="K46" s="88"/>
      <c r="L46" s="88"/>
      <c r="M46" s="74">
        <f t="shared" si="0"/>
        <v>0</v>
      </c>
      <c r="N46" s="11"/>
      <c r="O46" s="76"/>
      <c r="P46" s="76"/>
      <c r="Q46" s="76"/>
      <c r="R46" s="76"/>
      <c r="S46" s="76"/>
      <c r="T46" s="76"/>
      <c r="U46" s="74">
        <f t="shared" si="1"/>
        <v>0</v>
      </c>
      <c r="V46" s="74">
        <f t="shared" si="22"/>
        <v>0</v>
      </c>
      <c r="W46" s="74">
        <f t="shared" si="2"/>
        <v>0</v>
      </c>
      <c r="X46" s="105"/>
      <c r="Y46" s="74">
        <f t="shared" si="3"/>
        <v>0</v>
      </c>
      <c r="Z46" s="179"/>
      <c r="AA46" s="13" t="str">
        <f t="shared" si="4"/>
        <v>Srednja škola Bol</v>
      </c>
      <c r="AB46" s="13" t="str">
        <f t="shared" si="5"/>
        <v>Splitsko-dalmatinska</v>
      </c>
      <c r="AC46" s="13" t="str">
        <f t="shared" si="6"/>
        <v>Bol</v>
      </c>
      <c r="AD46" s="13" t="str">
        <f t="shared" si="7"/>
        <v>državni</v>
      </c>
      <c r="AE46" s="13" t="str">
        <f t="shared" si="8"/>
        <v>mješoviti</v>
      </c>
      <c r="AF46" s="1" t="str">
        <f t="shared" si="9"/>
        <v>17-444-501</v>
      </c>
      <c r="AG46" s="26" t="str">
        <f t="shared" si="10"/>
        <v>Srednja škola Bol</v>
      </c>
      <c r="AH46" s="26" t="str">
        <f t="shared" si="11"/>
        <v>Splitsko-dalmatinska</v>
      </c>
      <c r="AI46" s="26" t="str">
        <f t="shared" si="12"/>
        <v>Bol</v>
      </c>
      <c r="AJ46" s="26" t="str">
        <f t="shared" si="13"/>
        <v>državni</v>
      </c>
      <c r="AK46" s="26" t="str">
        <f t="shared" si="14"/>
        <v>mješoviti</v>
      </c>
      <c r="AL46" s="26" t="str">
        <f t="shared" si="15"/>
        <v>17-444-501</v>
      </c>
      <c r="AO46" s="26" t="str">
        <f t="shared" si="16"/>
        <v>Srednja škola Bol</v>
      </c>
      <c r="AP46" s="26" t="str">
        <f t="shared" si="17"/>
        <v>Splitsko-dalmatinska</v>
      </c>
      <c r="AQ46" s="26" t="str">
        <f t="shared" si="18"/>
        <v>Bol</v>
      </c>
      <c r="AR46" s="26" t="str">
        <f t="shared" si="19"/>
        <v>državni</v>
      </c>
      <c r="AS46" s="26" t="str">
        <f t="shared" si="20"/>
        <v>mješoviti</v>
      </c>
      <c r="AT46" s="26" t="str">
        <f t="shared" si="21"/>
        <v>17-444-501</v>
      </c>
    </row>
    <row r="47" spans="1:65" s="3" customFormat="1" ht="12.75">
      <c r="A47" s="76"/>
      <c r="B47" s="76"/>
      <c r="C47" s="106" t="s">
        <v>31</v>
      </c>
      <c r="D47" s="106" t="s">
        <v>31</v>
      </c>
      <c r="E47" s="75"/>
      <c r="F47" s="11"/>
      <c r="G47" s="11"/>
      <c r="H47" s="89"/>
      <c r="I47" s="88"/>
      <c r="J47" s="88"/>
      <c r="K47" s="88"/>
      <c r="L47" s="88"/>
      <c r="M47" s="103">
        <f t="shared" si="0"/>
        <v>0</v>
      </c>
      <c r="N47" s="11"/>
      <c r="O47" s="76"/>
      <c r="P47" s="76"/>
      <c r="Q47" s="76"/>
      <c r="R47" s="76"/>
      <c r="S47" s="76"/>
      <c r="T47" s="76"/>
      <c r="U47" s="74">
        <f t="shared" si="1"/>
        <v>0</v>
      </c>
      <c r="V47" s="74">
        <f t="shared" si="22"/>
        <v>0</v>
      </c>
      <c r="W47" s="74">
        <f t="shared" si="2"/>
        <v>0</v>
      </c>
      <c r="X47" s="105"/>
      <c r="Y47" s="74">
        <f t="shared" si="3"/>
        <v>0</v>
      </c>
      <c r="Z47" s="179"/>
      <c r="AA47" s="13" t="str">
        <f t="shared" si="4"/>
        <v>Srednja škola Bol</v>
      </c>
      <c r="AB47" s="13" t="str">
        <f t="shared" si="5"/>
        <v>Splitsko-dalmatinska</v>
      </c>
      <c r="AC47" s="13" t="str">
        <f t="shared" si="6"/>
        <v>Bol</v>
      </c>
      <c r="AD47" s="13" t="str">
        <f t="shared" si="7"/>
        <v>državni</v>
      </c>
      <c r="AE47" s="13" t="str">
        <f t="shared" si="8"/>
        <v>mješoviti</v>
      </c>
      <c r="AF47" s="1" t="str">
        <f t="shared" si="9"/>
        <v>17-444-501</v>
      </c>
      <c r="AG47" s="26" t="str">
        <f t="shared" si="10"/>
        <v>Srednja škola Bol</v>
      </c>
      <c r="AH47" s="26" t="str">
        <f t="shared" si="11"/>
        <v>Splitsko-dalmatinska</v>
      </c>
      <c r="AI47" s="26" t="str">
        <f t="shared" si="12"/>
        <v>Bol</v>
      </c>
      <c r="AJ47" s="26" t="str">
        <f t="shared" si="13"/>
        <v>državni</v>
      </c>
      <c r="AK47" s="26" t="str">
        <f t="shared" si="14"/>
        <v>mješoviti</v>
      </c>
      <c r="AL47" s="26" t="str">
        <f t="shared" si="15"/>
        <v>17-444-501</v>
      </c>
      <c r="AO47" s="26" t="str">
        <f t="shared" si="16"/>
        <v>Srednja škola Bol</v>
      </c>
      <c r="AP47" s="26" t="str">
        <f t="shared" si="17"/>
        <v>Splitsko-dalmatinska</v>
      </c>
      <c r="AQ47" s="26" t="str">
        <f t="shared" si="18"/>
        <v>Bol</v>
      </c>
      <c r="AR47" s="26" t="str">
        <f t="shared" si="19"/>
        <v>državni</v>
      </c>
      <c r="AS47" s="26" t="str">
        <f t="shared" si="20"/>
        <v>mješoviti</v>
      </c>
      <c r="AT47" s="26" t="str">
        <f t="shared" si="21"/>
        <v>17-444-501</v>
      </c>
      <c r="BM47" s="6"/>
    </row>
    <row r="48" spans="1:46" s="3" customFormat="1" ht="12.75">
      <c r="A48" s="76"/>
      <c r="B48" s="76"/>
      <c r="C48" s="106" t="s">
        <v>31</v>
      </c>
      <c r="D48" s="106" t="s">
        <v>31</v>
      </c>
      <c r="E48" s="75"/>
      <c r="F48" s="11"/>
      <c r="G48" s="11"/>
      <c r="H48" s="89"/>
      <c r="I48" s="88"/>
      <c r="J48" s="88"/>
      <c r="K48" s="88"/>
      <c r="L48" s="88"/>
      <c r="M48" s="103">
        <f t="shared" si="0"/>
        <v>0</v>
      </c>
      <c r="N48" s="11"/>
      <c r="O48" s="76"/>
      <c r="P48" s="76"/>
      <c r="Q48" s="76"/>
      <c r="R48" s="76"/>
      <c r="S48" s="76"/>
      <c r="T48" s="76"/>
      <c r="U48" s="74">
        <f t="shared" si="1"/>
        <v>0</v>
      </c>
      <c r="V48" s="74">
        <f t="shared" si="22"/>
        <v>0</v>
      </c>
      <c r="W48" s="74">
        <f t="shared" si="2"/>
        <v>0</v>
      </c>
      <c r="X48" s="105"/>
      <c r="Y48" s="74">
        <f t="shared" si="3"/>
        <v>0</v>
      </c>
      <c r="Z48" s="179"/>
      <c r="AA48" s="13" t="str">
        <f t="shared" si="4"/>
        <v>Srednja škola Bol</v>
      </c>
      <c r="AB48" s="13" t="str">
        <f t="shared" si="5"/>
        <v>Splitsko-dalmatinska</v>
      </c>
      <c r="AC48" s="13" t="str">
        <f t="shared" si="6"/>
        <v>Bol</v>
      </c>
      <c r="AD48" s="13" t="str">
        <f t="shared" si="7"/>
        <v>državni</v>
      </c>
      <c r="AE48" s="13" t="str">
        <f t="shared" si="8"/>
        <v>mješoviti</v>
      </c>
      <c r="AF48" s="1" t="str">
        <f t="shared" si="9"/>
        <v>17-444-501</v>
      </c>
      <c r="AG48" s="26" t="str">
        <f t="shared" si="10"/>
        <v>Srednja škola Bol</v>
      </c>
      <c r="AH48" s="26" t="str">
        <f t="shared" si="11"/>
        <v>Splitsko-dalmatinska</v>
      </c>
      <c r="AI48" s="26" t="str">
        <f t="shared" si="12"/>
        <v>Bol</v>
      </c>
      <c r="AJ48" s="26" t="str">
        <f t="shared" si="13"/>
        <v>državni</v>
      </c>
      <c r="AK48" s="26" t="str">
        <f t="shared" si="14"/>
        <v>mješoviti</v>
      </c>
      <c r="AL48" s="26" t="str">
        <f t="shared" si="15"/>
        <v>17-444-501</v>
      </c>
      <c r="AO48" s="26" t="str">
        <f t="shared" si="16"/>
        <v>Srednja škola Bol</v>
      </c>
      <c r="AP48" s="26" t="str">
        <f t="shared" si="17"/>
        <v>Splitsko-dalmatinska</v>
      </c>
      <c r="AQ48" s="26" t="str">
        <f t="shared" si="18"/>
        <v>Bol</v>
      </c>
      <c r="AR48" s="26" t="str">
        <f t="shared" si="19"/>
        <v>državni</v>
      </c>
      <c r="AS48" s="26" t="str">
        <f t="shared" si="20"/>
        <v>mješoviti</v>
      </c>
      <c r="AT48" s="26" t="str">
        <f t="shared" si="21"/>
        <v>17-444-501</v>
      </c>
    </row>
    <row r="49" spans="1:46" s="3" customFormat="1" ht="12.75">
      <c r="A49" s="76"/>
      <c r="B49" s="76"/>
      <c r="C49" s="106" t="s">
        <v>31</v>
      </c>
      <c r="D49" s="106" t="s">
        <v>31</v>
      </c>
      <c r="E49" s="75"/>
      <c r="F49" s="11"/>
      <c r="G49" s="11"/>
      <c r="H49" s="89"/>
      <c r="I49" s="88"/>
      <c r="J49" s="88"/>
      <c r="K49" s="88"/>
      <c r="L49" s="88"/>
      <c r="M49" s="103">
        <f t="shared" si="0"/>
        <v>0</v>
      </c>
      <c r="N49" s="11"/>
      <c r="O49" s="76"/>
      <c r="P49" s="76"/>
      <c r="Q49" s="76"/>
      <c r="R49" s="76"/>
      <c r="S49" s="76"/>
      <c r="T49" s="76"/>
      <c r="U49" s="74">
        <f t="shared" si="1"/>
        <v>0</v>
      </c>
      <c r="V49" s="74">
        <f t="shared" si="22"/>
        <v>0</v>
      </c>
      <c r="W49" s="74">
        <f t="shared" si="2"/>
        <v>0</v>
      </c>
      <c r="X49" s="105"/>
      <c r="Y49" s="74">
        <f t="shared" si="3"/>
        <v>0</v>
      </c>
      <c r="Z49" s="179"/>
      <c r="AA49" s="13" t="str">
        <f t="shared" si="4"/>
        <v>Srednja škola Bol</v>
      </c>
      <c r="AB49" s="13" t="str">
        <f t="shared" si="5"/>
        <v>Splitsko-dalmatinska</v>
      </c>
      <c r="AC49" s="13" t="str">
        <f t="shared" si="6"/>
        <v>Bol</v>
      </c>
      <c r="AD49" s="13" t="str">
        <f t="shared" si="7"/>
        <v>državni</v>
      </c>
      <c r="AE49" s="13" t="str">
        <f t="shared" si="8"/>
        <v>mješoviti</v>
      </c>
      <c r="AF49" s="1" t="str">
        <f t="shared" si="9"/>
        <v>17-444-501</v>
      </c>
      <c r="AG49" s="26" t="str">
        <f t="shared" si="10"/>
        <v>Srednja škola Bol</v>
      </c>
      <c r="AH49" s="26" t="str">
        <f t="shared" si="11"/>
        <v>Splitsko-dalmatinska</v>
      </c>
      <c r="AI49" s="26" t="str">
        <f t="shared" si="12"/>
        <v>Bol</v>
      </c>
      <c r="AJ49" s="26" t="str">
        <f t="shared" si="13"/>
        <v>državni</v>
      </c>
      <c r="AK49" s="26" t="str">
        <f t="shared" si="14"/>
        <v>mješoviti</v>
      </c>
      <c r="AL49" s="26" t="str">
        <f t="shared" si="15"/>
        <v>17-444-501</v>
      </c>
      <c r="AO49" s="26" t="str">
        <f t="shared" si="16"/>
        <v>Srednja škola Bol</v>
      </c>
      <c r="AP49" s="26" t="str">
        <f t="shared" si="17"/>
        <v>Splitsko-dalmatinska</v>
      </c>
      <c r="AQ49" s="26" t="str">
        <f t="shared" si="18"/>
        <v>Bol</v>
      </c>
      <c r="AR49" s="26" t="str">
        <f t="shared" si="19"/>
        <v>državni</v>
      </c>
      <c r="AS49" s="26" t="str">
        <f t="shared" si="20"/>
        <v>mješoviti</v>
      </c>
      <c r="AT49" s="26" t="str">
        <f t="shared" si="21"/>
        <v>17-444-501</v>
      </c>
    </row>
    <row r="50" spans="1:46" s="3" customFormat="1" ht="12.75">
      <c r="A50" s="76"/>
      <c r="B50" s="76"/>
      <c r="C50" s="106" t="s">
        <v>31</v>
      </c>
      <c r="D50" s="106" t="s">
        <v>31</v>
      </c>
      <c r="E50" s="75"/>
      <c r="F50" s="11"/>
      <c r="G50" s="11"/>
      <c r="H50" s="89"/>
      <c r="I50" s="88"/>
      <c r="J50" s="88"/>
      <c r="K50" s="88"/>
      <c r="L50" s="88"/>
      <c r="M50" s="74">
        <f t="shared" si="0"/>
        <v>0</v>
      </c>
      <c r="N50" s="11"/>
      <c r="O50" s="76"/>
      <c r="P50" s="76"/>
      <c r="Q50" s="76"/>
      <c r="R50" s="76"/>
      <c r="S50" s="76"/>
      <c r="T50" s="76"/>
      <c r="U50" s="74">
        <f t="shared" si="1"/>
        <v>0</v>
      </c>
      <c r="V50" s="74">
        <f t="shared" si="22"/>
        <v>0</v>
      </c>
      <c r="W50" s="74">
        <f t="shared" si="2"/>
        <v>0</v>
      </c>
      <c r="X50" s="105"/>
      <c r="Y50" s="74">
        <f t="shared" si="3"/>
        <v>0</v>
      </c>
      <c r="Z50" s="179"/>
      <c r="AA50" s="13" t="str">
        <f t="shared" si="4"/>
        <v>Srednja škola Bol</v>
      </c>
      <c r="AB50" s="13" t="str">
        <f t="shared" si="5"/>
        <v>Splitsko-dalmatinska</v>
      </c>
      <c r="AC50" s="13" t="str">
        <f t="shared" si="6"/>
        <v>Bol</v>
      </c>
      <c r="AD50" s="13" t="str">
        <f t="shared" si="7"/>
        <v>državni</v>
      </c>
      <c r="AE50" s="13" t="str">
        <f t="shared" si="8"/>
        <v>mješoviti</v>
      </c>
      <c r="AF50" s="1" t="str">
        <f t="shared" si="9"/>
        <v>17-444-501</v>
      </c>
      <c r="AG50" s="26" t="str">
        <f t="shared" si="10"/>
        <v>Srednja škola Bol</v>
      </c>
      <c r="AH50" s="26" t="str">
        <f t="shared" si="11"/>
        <v>Splitsko-dalmatinska</v>
      </c>
      <c r="AI50" s="26" t="str">
        <f t="shared" si="12"/>
        <v>Bol</v>
      </c>
      <c r="AJ50" s="26" t="str">
        <f t="shared" si="13"/>
        <v>državni</v>
      </c>
      <c r="AK50" s="26" t="str">
        <f t="shared" si="14"/>
        <v>mješoviti</v>
      </c>
      <c r="AL50" s="26" t="str">
        <f t="shared" si="15"/>
        <v>17-444-501</v>
      </c>
      <c r="AO50" s="26" t="str">
        <f t="shared" si="16"/>
        <v>Srednja škola Bol</v>
      </c>
      <c r="AP50" s="26" t="str">
        <f t="shared" si="17"/>
        <v>Splitsko-dalmatinska</v>
      </c>
      <c r="AQ50" s="26" t="str">
        <f t="shared" si="18"/>
        <v>Bol</v>
      </c>
      <c r="AR50" s="26" t="str">
        <f t="shared" si="19"/>
        <v>državni</v>
      </c>
      <c r="AS50" s="26" t="str">
        <f t="shared" si="20"/>
        <v>mješoviti</v>
      </c>
      <c r="AT50" s="26" t="str">
        <f t="shared" si="21"/>
        <v>17-444-501</v>
      </c>
    </row>
    <row r="120" spans="1:3" ht="12.75" hidden="1">
      <c r="A120" s="1" t="s">
        <v>49</v>
      </c>
      <c r="C120" s="1" t="s">
        <v>51</v>
      </c>
    </row>
    <row r="121" spans="1:3" ht="12.75" hidden="1">
      <c r="A121" s="8" t="s">
        <v>31</v>
      </c>
      <c r="C121" s="8" t="s">
        <v>31</v>
      </c>
    </row>
    <row r="122" spans="1:3" ht="12.75" hidden="1">
      <c r="A122" s="6">
        <v>1</v>
      </c>
      <c r="C122" s="6" t="s">
        <v>8</v>
      </c>
    </row>
    <row r="123" spans="1:3" ht="12.75" hidden="1">
      <c r="A123" s="6">
        <v>2</v>
      </c>
      <c r="C123" s="6" t="s">
        <v>7</v>
      </c>
    </row>
    <row r="124" spans="1:3" ht="12.75" hidden="1">
      <c r="A124" s="6">
        <v>3</v>
      </c>
      <c r="C124" s="6" t="s">
        <v>37</v>
      </c>
    </row>
    <row r="1006" ht="12.75">
      <c r="A1006" s="53"/>
    </row>
    <row r="1007" ht="12.75">
      <c r="A1007" s="51"/>
    </row>
    <row r="1008" ht="12.75">
      <c r="A1008" s="52"/>
    </row>
    <row r="1009" ht="12.75">
      <c r="A1009" s="52"/>
    </row>
    <row r="1010" ht="12.75">
      <c r="A1010" s="52"/>
    </row>
  </sheetData>
  <sheetProtection password="BEF6" sheet="1" selectLockedCells="1"/>
  <mergeCells count="16">
    <mergeCell ref="Z47:Z50"/>
    <mergeCell ref="Z13:Z16"/>
    <mergeCell ref="Z27:Z30"/>
    <mergeCell ref="Z31:Z34"/>
    <mergeCell ref="Z35:Z38"/>
    <mergeCell ref="Z39:Z42"/>
    <mergeCell ref="Z43:Z46"/>
    <mergeCell ref="A1:E1"/>
    <mergeCell ref="A2:E2"/>
    <mergeCell ref="A6:E7"/>
    <mergeCell ref="N6:U6"/>
    <mergeCell ref="F6:M7"/>
    <mergeCell ref="Z9:Z12"/>
    <mergeCell ref="V6:Y7"/>
    <mergeCell ref="N7:P7"/>
    <mergeCell ref="Q7:T7"/>
  </mergeCells>
  <dataValidations count="3">
    <dataValidation type="list" allowBlank="1" showInputMessage="1" showErrorMessage="1" error="Izaberite iz izbornika" sqref="D9:D50">
      <formula1>$A$121:$A$124</formula1>
    </dataValidation>
    <dataValidation type="list" allowBlank="1" showInputMessage="1" showErrorMessage="1" error="Izaberite iz izbornika" sqref="C9:C50">
      <formula1>$C$121:$C$124</formula1>
    </dataValidation>
    <dataValidation type="whole" operator="lessThan" allowBlank="1" showInputMessage="1" showErrorMessage="1" error="U ovu ćeliju moguće je upisati samo broj" sqref="G9:L50 N9:T50 X9:X50">
      <formula1>100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Pilko Čunčić;Iva.Petrak@mzos.hr</dc:creator>
  <cp:keywords/>
  <dc:description/>
  <cp:lastModifiedBy>SANI</cp:lastModifiedBy>
  <cp:lastPrinted>2020-10-06T17:31:53Z</cp:lastPrinted>
  <dcterms:created xsi:type="dcterms:W3CDTF">2010-08-24T13:34:40Z</dcterms:created>
  <dcterms:modified xsi:type="dcterms:W3CDTF">2020-10-06T17:33:08Z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